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5315" windowHeight="10290" activeTab="3"/>
  </bookViews>
  <sheets>
    <sheet name="Sam Lee" sheetId="1" r:id="rId1"/>
    <sheet name="Jason Singh" sheetId="2" r:id="rId2"/>
    <sheet name="Eliza Carthy" sheetId="3" r:id="rId3"/>
    <sheet name="Errollyn Wallen" sheetId="4" r:id="rId4"/>
    <sheet name="Brian Irvine" sheetId="5" r:id="rId5"/>
    <sheet name="James Redwood CPD" sheetId="7" r:id="rId6"/>
    <sheet name="Other relevant dates" sheetId="6" r:id="rId7"/>
  </sheets>
  <calcPr calcId="125725"/>
</workbook>
</file>

<file path=xl/calcChain.xml><?xml version="1.0" encoding="utf-8"?>
<calcChain xmlns="http://schemas.openxmlformats.org/spreadsheetml/2006/main">
  <c r="G63" i="4"/>
  <c r="F63"/>
  <c r="D63"/>
  <c r="J33"/>
  <c r="D48" s="1"/>
  <c r="F66"/>
  <c r="D66"/>
  <c r="D61"/>
  <c r="H69" l="1"/>
  <c r="G69"/>
  <c r="D69"/>
  <c r="H55"/>
  <c r="F69"/>
  <c r="G55"/>
  <c r="H37"/>
  <c r="G37"/>
  <c r="F37"/>
  <c r="E33"/>
  <c r="D42" s="1"/>
  <c r="F42"/>
  <c r="F55" s="1"/>
  <c r="H33"/>
  <c r="I33"/>
  <c r="D46" s="1"/>
  <c r="D55" l="1"/>
  <c r="D72" s="1"/>
  <c r="D33"/>
  <c r="D26" i="5" l="1"/>
  <c r="D31" i="3"/>
  <c r="D18" i="2"/>
  <c r="D17" i="1"/>
</calcChain>
</file>

<file path=xl/sharedStrings.xml><?xml version="1.0" encoding="utf-8"?>
<sst xmlns="http://schemas.openxmlformats.org/spreadsheetml/2006/main" count="334" uniqueCount="244">
  <si>
    <t>PRS Residencies - sesssion schedule</t>
  </si>
  <si>
    <t>DRAFT PROGRAMME FOR TRINITY ACADEMY</t>
  </si>
  <si>
    <t>Tuesdays and Thurs mornings</t>
  </si>
  <si>
    <t>W/C 30 Jan</t>
  </si>
  <si>
    <t>W/C 6 FEB</t>
  </si>
  <si>
    <t>W/C 13 FEB</t>
  </si>
  <si>
    <t>HALF TERM</t>
  </si>
  <si>
    <t>W/C 27 FEB</t>
  </si>
  <si>
    <t>W/C 6 MAR</t>
  </si>
  <si>
    <t>W/C 13 MAR</t>
  </si>
  <si>
    <t>W/C 20 MAR</t>
  </si>
  <si>
    <t>W/C 27 MAR</t>
  </si>
  <si>
    <t>WC 3 APR</t>
  </si>
  <si>
    <t>EASTER</t>
  </si>
  <si>
    <t>W/C 24 APR</t>
  </si>
  <si>
    <t>W/C 1 MAY</t>
  </si>
  <si>
    <t>W/C 8 MAY</t>
  </si>
  <si>
    <t>W/C 15 MAY</t>
  </si>
  <si>
    <t>W/C 22 MAY</t>
  </si>
  <si>
    <t>W/C 5 JUN</t>
  </si>
  <si>
    <t>W/C 12 JUN</t>
  </si>
  <si>
    <t>W/C 19 JUN</t>
  </si>
  <si>
    <t>W/C 26 JUNE</t>
  </si>
  <si>
    <t>Sun 2 Jul</t>
  </si>
  <si>
    <t>MUSIC LEADER</t>
  </si>
  <si>
    <t>FINISH &amp; SUBMIT FINAL PIECE</t>
  </si>
  <si>
    <t>SAM LEE</t>
  </si>
  <si>
    <t>GUEST</t>
  </si>
  <si>
    <t>Leafcutter John</t>
  </si>
  <si>
    <t>Alasdair Roberts</t>
  </si>
  <si>
    <t>Beccy Unthank</t>
  </si>
  <si>
    <t>Cosmo Sheldrake</t>
  </si>
  <si>
    <t>Topic</t>
  </si>
  <si>
    <t>Collecting stories</t>
  </si>
  <si>
    <t>Sound recording</t>
  </si>
  <si>
    <t>Sharing of recordings</t>
  </si>
  <si>
    <t>How to write a folk song</t>
  </si>
  <si>
    <t>Learn a folk song</t>
  </si>
  <si>
    <t>Song writing - inc recordings?</t>
  </si>
  <si>
    <t>rehearsal</t>
  </si>
  <si>
    <t>Perf to other comm groups</t>
  </si>
  <si>
    <t>Performance</t>
  </si>
  <si>
    <t>Sam Lee visits</t>
  </si>
  <si>
    <t>14 &amp; 15 Nov 2016</t>
  </si>
  <si>
    <t>dates</t>
  </si>
  <si>
    <t>no days</t>
  </si>
  <si>
    <t>TOTAL</t>
  </si>
  <si>
    <t>JASON SINGH</t>
  </si>
  <si>
    <t>Jason Singh visits</t>
  </si>
  <si>
    <t>ELIZA CARTHY</t>
  </si>
  <si>
    <t>ERROLLYN WALLEN</t>
  </si>
  <si>
    <t>BRIAN IRVINE</t>
  </si>
  <si>
    <t>Detail</t>
  </si>
  <si>
    <t>Performance at Festival weekend</t>
  </si>
  <si>
    <t>Albemarle Saturdays</t>
  </si>
  <si>
    <t>pos Errollyn Wallen (tbc)</t>
  </si>
  <si>
    <t>Jason Singh Masterclass</t>
  </si>
  <si>
    <t>13 or 20 May</t>
  </si>
  <si>
    <t>Masterclass</t>
  </si>
  <si>
    <t>Errollyn Wallen</t>
  </si>
  <si>
    <t>James Redwood CPD sessions</t>
  </si>
  <si>
    <t>Friday 24th Feb</t>
  </si>
  <si>
    <t>Friday 21st April</t>
  </si>
  <si>
    <t xml:space="preserve">Friday 4 November </t>
  </si>
  <si>
    <t>CPD sessions for students and local musicians</t>
  </si>
  <si>
    <t>Date</t>
  </si>
  <si>
    <t>Venue</t>
  </si>
  <si>
    <t>University of Hull</t>
  </si>
  <si>
    <t>am local leaders, pm joined by students</t>
  </si>
  <si>
    <t>Details</t>
  </si>
  <si>
    <t>Jez Riley French</t>
  </si>
  <si>
    <t>day rate £180.00</t>
  </si>
  <si>
    <t>half day rate £120.00</t>
  </si>
  <si>
    <t>Feb:</t>
  </si>
  <si>
    <t>15th in Leeds</t>
  </si>
  <si>
    <t>17-19th - Kirchin festival</t>
  </si>
  <si>
    <t>22nd in Manchester</t>
  </si>
  <si>
    <t>March:</t>
  </si>
  <si>
    <t>24th - 27th - away</t>
  </si>
  <si>
    <t>28th - 4th April - around but have a few things to do locally. These can be moved if needed.</t>
  </si>
  <si>
    <t>April:</t>
  </si>
  <si>
    <t>certain days in April will be taken up with the Humber Bridge / Opera North project - as far as i'm aware my involvement will be perhaps 4 days during the install &amp; the performance / public launch section.</t>
  </si>
  <si>
    <t>28th - 30th - nordic festival / hull</t>
  </si>
  <si>
    <t>May:</t>
  </si>
  <si>
    <t>30th april - 9th May - in Estonia</t>
  </si>
  <si>
    <t>11th May - performance</t>
  </si>
  <si>
    <t>22nd-24th - folkestone</t>
  </si>
  <si>
    <t>26th - 28th</t>
  </si>
  <si>
    <t>June:</t>
  </si>
  <si>
    <t>9th - 12th - northumbria</t>
  </si>
  <si>
    <t>16th-20th </t>
  </si>
  <si>
    <t>29th - 3rd July - involved in the Hull Uni sound &amp; ecology symposium - this is same weekend as the PRS event so it'd be good to know when Jason't piece will be opening etc &amp; of course any involvement you'd like from me (it'll be a weekend of running around to all the things going on that sound (!) very interesting)</t>
  </si>
  <si>
    <t>Dates Jez is already busy from Feb - July 2017.9 day section from 30th April - May 9th might change &amp; if it does it will likely be still in May or June.</t>
  </si>
  <si>
    <t>Tues 21 Feb</t>
  </si>
  <si>
    <t>Tues 14 Mar</t>
  </si>
  <si>
    <t>Tues 21 Mar</t>
  </si>
  <si>
    <t>Tues 25 April</t>
  </si>
  <si>
    <t>Tues 9 May</t>
  </si>
  <si>
    <t>Tues 23 May</t>
  </si>
  <si>
    <t>first visit to meet participants</t>
  </si>
  <si>
    <t xml:space="preserve">Thurs 2 &amp; Fri 3 Feb </t>
  </si>
  <si>
    <t>27th + 28th Feb</t>
  </si>
  <si>
    <t>13th + 14th Mar</t>
  </si>
  <si>
    <t>27th + 28th Mar</t>
  </si>
  <si>
    <t>10th + 11th April</t>
  </si>
  <si>
    <t>24th + 25th April</t>
  </si>
  <si>
    <t>8th + 9th May</t>
  </si>
  <si>
    <t>22nd + 23rd May</t>
  </si>
  <si>
    <t>5th + 6th June</t>
  </si>
  <si>
    <t>6/7 Apr 2017</t>
  </si>
  <si>
    <t>13/14 Apr 2017</t>
  </si>
  <si>
    <t>20/21 Apr 2017</t>
  </si>
  <si>
    <t>27/28 Apr 2017</t>
  </si>
  <si>
    <t>4/5 May 2017</t>
  </si>
  <si>
    <t>11/12 May 2017</t>
  </si>
  <si>
    <t>18/19 May 2017</t>
  </si>
  <si>
    <t>25/26 May 2017</t>
  </si>
  <si>
    <t>1/2 June 2017</t>
  </si>
  <si>
    <t>8/9 June 2017</t>
  </si>
  <si>
    <t>15/16 June 2017</t>
  </si>
  <si>
    <t>28/29 June 2017</t>
  </si>
  <si>
    <t>22/23 June 2017</t>
  </si>
  <si>
    <t>02/3 March 2017</t>
  </si>
  <si>
    <t>tbc</t>
  </si>
  <si>
    <t>easter holidays</t>
  </si>
  <si>
    <t>27 Feb Warren</t>
  </si>
  <si>
    <t>14 Mar Warren</t>
  </si>
  <si>
    <t>25 April Warren</t>
  </si>
  <si>
    <t>accom booked</t>
  </si>
  <si>
    <t>Visit Open Doors, meet key contacts working in the community, event showcasing musical achievements of local groups working with Open Doors, meet staff of Pearson and Thoresby Primary Schools at Thoresby Primary school, possibly meet local supporting artists - tbc</t>
  </si>
  <si>
    <t>Residency showcase day at Hull City Hall</t>
  </si>
  <si>
    <t>accom to book</t>
  </si>
  <si>
    <t>Michael Harper</t>
  </si>
  <si>
    <t>Tom Armitage</t>
  </si>
  <si>
    <t>Gary Hammond</t>
  </si>
  <si>
    <t>Em Whitfield Brooks</t>
  </si>
  <si>
    <t>one day workshop/performance with Errollyn - Em WB to be present</t>
  </si>
  <si>
    <t>Mambo Jambo</t>
  </si>
  <si>
    <t>albemarle</t>
  </si>
  <si>
    <t>possible</t>
  </si>
  <si>
    <t>27 May tbc</t>
  </si>
  <si>
    <t>including working with parents in twilight sessions</t>
  </si>
  <si>
    <t xml:space="preserve">1 day with Errollyn - assistant composer </t>
  </si>
  <si>
    <t>2 days on own with adults at Open Doors</t>
  </si>
  <si>
    <t>Members of Orchestra X</t>
  </si>
  <si>
    <t>?</t>
  </si>
  <si>
    <t>P&amp;F  Just before lunch or afternoon sessions best</t>
  </si>
  <si>
    <t>Emmaus - separate from Crossings because of issues around sobriety</t>
  </si>
  <si>
    <t>wyke college pm (music students and creative writers)</t>
  </si>
  <si>
    <t>Tues</t>
  </si>
  <si>
    <t>Wed</t>
  </si>
  <si>
    <t>Thur</t>
  </si>
  <si>
    <t>Boulevard Village Hall (community coffee morning group am)</t>
  </si>
  <si>
    <t>pencil</t>
  </si>
  <si>
    <t>albemarle sat pos on 17</t>
  </si>
  <si>
    <t>Mighty River performance - 2pm</t>
  </si>
  <si>
    <t>EWB</t>
  </si>
  <si>
    <t>x</t>
  </si>
  <si>
    <t>participant</t>
  </si>
  <si>
    <t>contribute to panel discussion as part of WOW</t>
  </si>
  <si>
    <t>Hotels</t>
  </si>
  <si>
    <t>Mambo?</t>
  </si>
  <si>
    <t>Gary H</t>
  </si>
  <si>
    <t>Orch X</t>
  </si>
  <si>
    <t>mon or tues eve (5-6pm) boxing club</t>
  </si>
  <si>
    <t>Fri</t>
  </si>
  <si>
    <t>Mon</t>
  </si>
  <si>
    <t>12-5pm</t>
  </si>
  <si>
    <t>Boxing club (5-6pm) tbc</t>
  </si>
  <si>
    <t>Thurs</t>
  </si>
  <si>
    <t>Meeting Mikey 12 noon</t>
  </si>
  <si>
    <t>13-16 mar</t>
  </si>
  <si>
    <t>sam &amp; gary</t>
  </si>
  <si>
    <t>tues</t>
  </si>
  <si>
    <t>Walton ST Market am walkabout, Indoor Market, North Point market</t>
  </si>
  <si>
    <t>Spring Cottage</t>
  </si>
  <si>
    <t>Thoresby am , Open Doors visit</t>
  </si>
  <si>
    <t>planning and meet supporting artists/ student morning</t>
  </si>
  <si>
    <t>Masterclass at Albemarle WOW</t>
  </si>
  <si>
    <t>Pearson Primary am Open Doors pm</t>
  </si>
  <si>
    <t>Sat</t>
  </si>
  <si>
    <t>Sun</t>
  </si>
  <si>
    <t>thurs</t>
  </si>
  <si>
    <t>Michael Harper with Errollyn - workshop Spirituals</t>
  </si>
  <si>
    <t>Pearson Primary am ??? pm</t>
  </si>
  <si>
    <t>11 days in schools &amp; open doors re vocal confidence &amp; performance</t>
  </si>
  <si>
    <t>1/2 day planning workshop activity in school and community on 26 Jan</t>
  </si>
  <si>
    <t>3 hrs meeting</t>
  </si>
  <si>
    <t>x6 hrs meeting &amp; planning</t>
  </si>
  <si>
    <t>2 x 2 day intensives with Mambo Jambo/Gary Hammond - 1st week Kaleidoscope</t>
  </si>
  <si>
    <t>12 days with open doors and schools</t>
  </si>
  <si>
    <t>Workshops in first week of Kaleidoscope for Thoresby and Pearson</t>
  </si>
  <si>
    <t>Open Doors, plus in school workshop - Kaleidoscope week 2 at Thoresby</t>
  </si>
  <si>
    <t>workshops in schools - finale of Kaleidoscope week at Thoresby</t>
  </si>
  <si>
    <t>Thoresby Primary am Open Doors pm</t>
  </si>
  <si>
    <t>Pearson at Thoresby am all day - Em and Mambo Jambo - twilight with parents</t>
  </si>
  <si>
    <t>Thoresby at Pearson all day - Em and Mambo Jambo - twilight with parents</t>
  </si>
  <si>
    <t>Sarah</t>
  </si>
  <si>
    <t>1 day on 10 March - Albemarle Saturday</t>
  </si>
  <si>
    <t>TOTAL Local supporting artists</t>
  </si>
  <si>
    <t>Draft Budget</t>
  </si>
  <si>
    <t>Local supporting artists</t>
  </si>
  <si>
    <t>Visiting supporting artists</t>
  </si>
  <si>
    <t>further 3 days</t>
  </si>
  <si>
    <t>TOTAL visiting supporting artists</t>
  </si>
  <si>
    <t>Travel</t>
  </si>
  <si>
    <t>Fees</t>
  </si>
  <si>
    <t>Accom</t>
  </si>
  <si>
    <t>TOTAL of days</t>
  </si>
  <si>
    <t>EW travel &amp; expenses</t>
  </si>
  <si>
    <t>Expenses</t>
  </si>
  <si>
    <t>Students</t>
  </si>
  <si>
    <t>Sandy Clarke and Stanislava</t>
  </si>
  <si>
    <t>Student support up to 4 days - DBS checks</t>
  </si>
  <si>
    <t>Total fees</t>
  </si>
  <si>
    <t>Fee</t>
  </si>
  <si>
    <t>workshops  Errollyn and Mambo Jambo</t>
  </si>
  <si>
    <t>PRS Residencies - session schedule and planning</t>
  </si>
  <si>
    <t>Sarah Suckling (Cellist)</t>
  </si>
  <si>
    <t>7 project days</t>
  </si>
  <si>
    <t>from 15/5/17</t>
  </si>
  <si>
    <t>10 sessions with EW - workshop support in Open Doors and with Schools - percussionist</t>
  </si>
  <si>
    <t>Pearson Primary am - Gary alone</t>
  </si>
  <si>
    <t>Open Doors 10am-3pm</t>
  </si>
  <si>
    <t>Nola marshall</t>
  </si>
  <si>
    <t>workshops open doors schools together 9-5</t>
  </si>
  <si>
    <t>workshop coming together rehearsal 9-5</t>
  </si>
  <si>
    <t>Rehearsal for supergroup moment 3.30 onwards</t>
  </si>
  <si>
    <t xml:space="preserve">x </t>
  </si>
  <si>
    <t>5 days with EW - 2 members at day rate of £300 plus travel</t>
  </si>
  <si>
    <t>workshops in schools - finale of Kaleidoscope week at Thoresby, Open doors clients invited to join in</t>
  </si>
  <si>
    <t>Afternoon 'supergroup' performance at Festival weekend</t>
  </si>
  <si>
    <t>afternoon at Open Doors, with Errollyn Wallen, Em Whitfield Brooks, and Mambo Jambo</t>
  </si>
  <si>
    <t>afternoon at Open Doors, with Errollyn Wallen, Em Whitfield Brooks, and Gary Hammond (percussionist)</t>
  </si>
  <si>
    <t>afternoon at Open Doors with Errollyn Wallen and Mambo Jambo</t>
  </si>
  <si>
    <t xml:space="preserve">Open Doors 10am-3pm - Gary Hammond </t>
  </si>
  <si>
    <t>Michael Harper with Errollyn - workshop Spirituals - a day of singing for everyone involved in the residency</t>
  </si>
  <si>
    <t>Open Doors in the afternoon, plus in school workshop - Kaleidoscope week 2 at Thoresby</t>
  </si>
  <si>
    <t>workshops open doors schools together 9-5 - all artists</t>
  </si>
  <si>
    <t>workshop coming together rehearsal 9-5 - all Residency participants during the day - all artists</t>
  </si>
  <si>
    <t>Residency showcase day at Hull City Hall - everyone</t>
  </si>
  <si>
    <t>Rehearsal for supergroup moment 3.30 onwards - involvement tbc</t>
  </si>
  <si>
    <t>Wyke College</t>
  </si>
  <si>
    <t>Open Doors schedule</t>
  </si>
</sst>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b/>
      <sz val="11"/>
      <name val="Arial"/>
      <family val="2"/>
    </font>
    <font>
      <sz val="11"/>
      <name val="Arial"/>
      <family val="2"/>
    </font>
    <font>
      <b/>
      <sz val="10"/>
      <name val="Arial"/>
      <family val="2"/>
    </font>
    <font>
      <b/>
      <sz val="24"/>
      <color theme="1"/>
      <name val="Calibri"/>
      <family val="2"/>
      <scheme val="minor"/>
    </font>
    <font>
      <b/>
      <sz val="18"/>
      <color theme="1"/>
      <name val="Calibri"/>
      <family val="2"/>
      <scheme val="minor"/>
    </font>
    <font>
      <sz val="12"/>
      <color theme="1"/>
      <name val="Arial"/>
      <family val="2"/>
    </font>
    <font>
      <sz val="11"/>
      <color theme="1"/>
      <name val="Arial"/>
      <family val="2"/>
    </font>
    <font>
      <b/>
      <u/>
      <sz val="12"/>
      <color theme="1"/>
      <name val="Arial"/>
      <family val="2"/>
    </font>
    <font>
      <sz val="12"/>
      <color rgb="FF000000"/>
      <name val="Calibri"/>
      <family val="2"/>
    </font>
    <font>
      <b/>
      <u/>
      <sz val="11"/>
      <color theme="1"/>
      <name val="Calibri"/>
      <family val="2"/>
      <scheme val="minor"/>
    </font>
    <font>
      <u/>
      <sz val="11"/>
      <color theme="1"/>
      <name val="Calibri"/>
      <family val="2"/>
      <scheme val="minor"/>
    </font>
    <font>
      <sz val="12"/>
      <color rgb="FF000000"/>
      <name val="Verdana"/>
      <family val="2"/>
    </font>
    <font>
      <sz val="11"/>
      <color rgb="FFFF0000"/>
      <name val="Calibri"/>
      <family val="2"/>
      <scheme val="minor"/>
    </font>
    <font>
      <sz val="11"/>
      <name val="Calibri"/>
      <family val="2"/>
      <scheme val="minor"/>
    </font>
    <font>
      <b/>
      <u/>
      <sz val="16"/>
      <color theme="1"/>
      <name val="Calibri"/>
      <family val="2"/>
      <scheme val="minor"/>
    </font>
  </fonts>
  <fills count="11">
    <fill>
      <patternFill patternType="none"/>
    </fill>
    <fill>
      <patternFill patternType="gray125"/>
    </fill>
    <fill>
      <patternFill patternType="solid">
        <fgColor indexed="50"/>
        <bgColor indexed="64"/>
      </patternFill>
    </fill>
    <fill>
      <patternFill patternType="solid">
        <fgColor indexed="45"/>
        <bgColor indexed="64"/>
      </patternFill>
    </fill>
    <fill>
      <patternFill patternType="lightUp"/>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
      <patternFill patternType="solid">
        <fgColor rgb="FF00B0F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applyProtection="1"/>
    <xf numFmtId="0" fontId="3" fillId="0" borderId="0" xfId="0" applyFont="1"/>
    <xf numFmtId="0" fontId="2" fillId="2" borderId="1" xfId="0" applyFont="1" applyFill="1" applyBorder="1" applyAlignment="1" applyProtection="1">
      <alignment wrapText="1"/>
    </xf>
    <xf numFmtId="0" fontId="2" fillId="2" borderId="1" xfId="0" applyFont="1" applyFill="1" applyBorder="1" applyAlignment="1">
      <alignment wrapText="1"/>
    </xf>
    <xf numFmtId="0" fontId="2" fillId="2" borderId="0" xfId="0" applyFont="1" applyFill="1" applyAlignment="1">
      <alignment wrapText="1"/>
    </xf>
    <xf numFmtId="0" fontId="2" fillId="0" borderId="0" xfId="0" applyFont="1" applyAlignment="1">
      <alignment wrapText="1"/>
    </xf>
    <xf numFmtId="0" fontId="2" fillId="0" borderId="1" xfId="0" applyFont="1" applyBorder="1" applyAlignment="1" applyProtection="1">
      <alignment wrapText="1"/>
    </xf>
    <xf numFmtId="0" fontId="3" fillId="3" borderId="1" xfId="0" applyFont="1" applyFill="1" applyBorder="1"/>
    <xf numFmtId="0" fontId="3" fillId="0" borderId="1" xfId="0" applyFont="1" applyFill="1" applyBorder="1"/>
    <xf numFmtId="0" fontId="3" fillId="2" borderId="1" xfId="0" applyFont="1" applyFill="1" applyBorder="1"/>
    <xf numFmtId="0" fontId="3" fillId="0" borderId="1" xfId="0" applyFont="1" applyBorder="1"/>
    <xf numFmtId="0" fontId="2" fillId="0" borderId="1" xfId="0" applyFont="1" applyBorder="1" applyProtection="1"/>
    <xf numFmtId="0" fontId="3" fillId="4" borderId="1" xfId="0" applyFont="1" applyFill="1" applyBorder="1"/>
    <xf numFmtId="0" fontId="3" fillId="3" borderId="1" xfId="0" applyFont="1" applyFill="1" applyBorder="1" applyAlignment="1">
      <alignment textRotation="90" wrapText="1"/>
    </xf>
    <xf numFmtId="0" fontId="3" fillId="2" borderId="1" xfId="0" applyFont="1" applyFill="1" applyBorder="1" applyAlignment="1">
      <alignment textRotation="90"/>
    </xf>
    <xf numFmtId="0" fontId="3" fillId="0" borderId="1" xfId="0" applyFont="1" applyBorder="1" applyAlignment="1">
      <alignment textRotation="90"/>
    </xf>
    <xf numFmtId="0" fontId="2" fillId="0" borderId="1" xfId="0" applyFont="1" applyFill="1" applyBorder="1" applyAlignment="1" applyProtection="1">
      <alignment horizontal="center" textRotation="90" wrapText="1"/>
    </xf>
    <xf numFmtId="0" fontId="3" fillId="0" borderId="1" xfId="0" applyFont="1" applyBorder="1" applyAlignment="1">
      <alignment horizontal="center" textRotation="90" wrapText="1"/>
    </xf>
    <xf numFmtId="0" fontId="3" fillId="0" borderId="0" xfId="0" applyFont="1" applyAlignment="1">
      <alignment horizontal="center" textRotation="90" wrapText="1"/>
    </xf>
    <xf numFmtId="0" fontId="5" fillId="0" borderId="0" xfId="0" applyFont="1"/>
    <xf numFmtId="0" fontId="6" fillId="0" borderId="0" xfId="0" applyFont="1"/>
    <xf numFmtId="0" fontId="1" fillId="0" borderId="1" xfId="0" applyFont="1" applyBorder="1"/>
    <xf numFmtId="0" fontId="0" fillId="0" borderId="1" xfId="0" applyBorder="1"/>
    <xf numFmtId="15" fontId="0" fillId="0" borderId="1" xfId="0" applyNumberFormat="1" applyBorder="1"/>
    <xf numFmtId="0" fontId="0" fillId="0" borderId="1" xfId="0" applyBorder="1" applyAlignment="1">
      <alignment wrapText="1"/>
    </xf>
    <xf numFmtId="14" fontId="0" fillId="0" borderId="1" xfId="0" applyNumberFormat="1" applyBorder="1"/>
    <xf numFmtId="14" fontId="0" fillId="0" borderId="0" xfId="0" applyNumberFormat="1"/>
    <xf numFmtId="0" fontId="0" fillId="0" borderId="3" xfId="0" applyFill="1" applyBorder="1"/>
    <xf numFmtId="16" fontId="0" fillId="0" borderId="1" xfId="0" applyNumberFormat="1" applyBorder="1"/>
    <xf numFmtId="0" fontId="8" fillId="0" borderId="0" xfId="0" applyFont="1"/>
    <xf numFmtId="0" fontId="7" fillId="0" borderId="0" xfId="0" applyFont="1" applyAlignment="1">
      <alignment horizontal="left"/>
    </xf>
    <xf numFmtId="16" fontId="7" fillId="0" borderId="0" xfId="0" applyNumberFormat="1" applyFont="1" applyAlignment="1">
      <alignment horizontal="left"/>
    </xf>
    <xf numFmtId="15" fontId="0" fillId="0" borderId="0" xfId="0" applyNumberFormat="1" applyAlignment="1">
      <alignment horizontal="left"/>
    </xf>
    <xf numFmtId="0" fontId="0" fillId="0" borderId="0" xfId="0" applyAlignment="1">
      <alignment horizontal="left"/>
    </xf>
    <xf numFmtId="0" fontId="9" fillId="0" borderId="0" xfId="0" applyFont="1" applyAlignment="1">
      <alignment horizontal="left"/>
    </xf>
    <xf numFmtId="0" fontId="10" fillId="0" borderId="0" xfId="0" applyFont="1"/>
    <xf numFmtId="0" fontId="11" fillId="0" borderId="0" xfId="0" applyFont="1"/>
    <xf numFmtId="0" fontId="12" fillId="0" borderId="0" xfId="0" applyFont="1"/>
    <xf numFmtId="0" fontId="13" fillId="0" borderId="0" xfId="0" applyFont="1"/>
    <xf numFmtId="0" fontId="0" fillId="0" borderId="0" xfId="0" applyAlignment="1">
      <alignment horizontal="justify"/>
    </xf>
    <xf numFmtId="0" fontId="1" fillId="0" borderId="0" xfId="0" applyFont="1" applyAlignment="1">
      <alignment horizontal="justify"/>
    </xf>
    <xf numFmtId="0" fontId="14" fillId="0" borderId="1" xfId="0" applyFont="1" applyBorder="1"/>
    <xf numFmtId="15" fontId="14" fillId="0" borderId="1" xfId="0" applyNumberFormat="1" applyFont="1" applyBorder="1"/>
    <xf numFmtId="16" fontId="0" fillId="0" borderId="0" xfId="0" applyNumberFormat="1"/>
    <xf numFmtId="0" fontId="1" fillId="0" borderId="3" xfId="0" applyFont="1" applyFill="1" applyBorder="1"/>
    <xf numFmtId="0" fontId="1" fillId="0" borderId="5" xfId="0" applyFont="1" applyFill="1" applyBorder="1"/>
    <xf numFmtId="15" fontId="0" fillId="5" borderId="1" xfId="0" applyNumberFormat="1" applyFill="1" applyBorder="1"/>
    <xf numFmtId="14" fontId="0" fillId="5" borderId="1" xfId="0" applyNumberFormat="1" applyFill="1" applyBorder="1"/>
    <xf numFmtId="20" fontId="0" fillId="0" borderId="0" xfId="0" applyNumberFormat="1"/>
    <xf numFmtId="0" fontId="0" fillId="6" borderId="0" xfId="0" applyFill="1"/>
    <xf numFmtId="0" fontId="0" fillId="0" borderId="1" xfId="0" applyFill="1" applyBorder="1" applyAlignment="1">
      <alignment wrapText="1"/>
    </xf>
    <xf numFmtId="0" fontId="15" fillId="0" borderId="1" xfId="0" applyFont="1" applyFill="1" applyBorder="1"/>
    <xf numFmtId="0" fontId="0" fillId="5" borderId="1" xfId="0" applyFill="1" applyBorder="1"/>
    <xf numFmtId="0" fontId="14" fillId="0" borderId="0" xfId="0" applyFont="1"/>
    <xf numFmtId="0" fontId="0" fillId="0" borderId="0" xfId="0" applyAlignment="1">
      <alignment wrapText="1"/>
    </xf>
    <xf numFmtId="0" fontId="0" fillId="7" borderId="0" xfId="0" applyFill="1"/>
    <xf numFmtId="0" fontId="0" fillId="8" borderId="0" xfId="0" applyFill="1"/>
    <xf numFmtId="0" fontId="1" fillId="0" borderId="0" xfId="0" applyFont="1"/>
    <xf numFmtId="0" fontId="0" fillId="0" borderId="0" xfId="0" applyFont="1"/>
    <xf numFmtId="0" fontId="0" fillId="0" borderId="6" xfId="0" applyBorder="1"/>
    <xf numFmtId="0" fontId="16" fillId="0" borderId="0" xfId="0" applyFont="1"/>
    <xf numFmtId="0" fontId="0" fillId="9" borderId="0" xfId="0" applyFill="1"/>
    <xf numFmtId="0" fontId="14" fillId="0" borderId="1" xfId="0" applyFont="1" applyBorder="1" applyAlignment="1">
      <alignment wrapText="1"/>
    </xf>
    <xf numFmtId="0" fontId="15" fillId="0" borderId="1" xfId="0" applyFont="1" applyBorder="1"/>
    <xf numFmtId="0" fontId="0" fillId="10" borderId="0" xfId="0" applyFill="1"/>
    <xf numFmtId="0" fontId="0" fillId="0" borderId="0" xfId="0" applyFill="1"/>
    <xf numFmtId="0" fontId="0" fillId="0" borderId="1" xfId="0" applyFill="1" applyBorder="1"/>
    <xf numFmtId="0" fontId="2" fillId="3" borderId="2" xfId="0" applyFont="1" applyFill="1" applyBorder="1" applyAlignment="1">
      <alignment horizontal="center" vertical="center" textRotation="90"/>
    </xf>
    <xf numFmtId="0" fontId="4" fillId="3" borderId="3" xfId="0" applyFont="1" applyFill="1" applyBorder="1" applyAlignment="1">
      <alignment horizontal="center" vertical="center" textRotation="90"/>
    </xf>
    <xf numFmtId="0" fontId="4" fillId="3" borderId="4"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W26"/>
  <sheetViews>
    <sheetView workbookViewId="0">
      <selection activeCell="B7" sqref="B7"/>
    </sheetView>
  </sheetViews>
  <sheetFormatPr defaultRowHeight="15"/>
  <cols>
    <col min="1" max="1" width="13.42578125" customWidth="1"/>
  </cols>
  <sheetData>
    <row r="1" spans="1:6" ht="31.5">
      <c r="A1" s="20" t="s">
        <v>0</v>
      </c>
    </row>
    <row r="3" spans="1:6" ht="23.25">
      <c r="A3" s="21" t="s">
        <v>26</v>
      </c>
    </row>
    <row r="4" spans="1:6" ht="23.25">
      <c r="A4" s="21"/>
    </row>
    <row r="5" spans="1:6">
      <c r="A5" s="22" t="s">
        <v>42</v>
      </c>
      <c r="B5" s="22" t="s">
        <v>44</v>
      </c>
      <c r="C5" s="23"/>
      <c r="D5" s="22" t="s">
        <v>45</v>
      </c>
    </row>
    <row r="6" spans="1:6">
      <c r="A6" s="23"/>
      <c r="B6" s="23" t="s">
        <v>43</v>
      </c>
      <c r="C6" s="23"/>
      <c r="D6" s="23">
        <v>2</v>
      </c>
    </row>
    <row r="7" spans="1:6">
      <c r="A7" s="23"/>
      <c r="B7" s="38" t="s">
        <v>100</v>
      </c>
      <c r="C7" s="23"/>
      <c r="D7" s="23">
        <v>2</v>
      </c>
      <c r="F7" t="s">
        <v>99</v>
      </c>
    </row>
    <row r="8" spans="1:6">
      <c r="A8" s="23"/>
      <c r="B8" t="s">
        <v>93</v>
      </c>
      <c r="C8" s="23"/>
      <c r="D8" s="23">
        <v>1</v>
      </c>
    </row>
    <row r="9" spans="1:6">
      <c r="A9" s="23"/>
      <c r="B9" t="s">
        <v>94</v>
      </c>
      <c r="C9" s="23"/>
      <c r="D9" s="23">
        <v>1</v>
      </c>
    </row>
    <row r="10" spans="1:6">
      <c r="A10" s="23"/>
      <c r="B10" t="s">
        <v>95</v>
      </c>
      <c r="C10" s="23"/>
      <c r="D10" s="23">
        <v>1</v>
      </c>
    </row>
    <row r="11" spans="1:6">
      <c r="A11" s="23"/>
      <c r="B11" t="s">
        <v>96</v>
      </c>
      <c r="C11" s="23"/>
      <c r="D11" s="23">
        <v>1</v>
      </c>
    </row>
    <row r="12" spans="1:6">
      <c r="A12" s="23"/>
      <c r="B12" t="s">
        <v>97</v>
      </c>
      <c r="C12" s="23"/>
      <c r="D12" s="23">
        <v>1</v>
      </c>
    </row>
    <row r="13" spans="1:6">
      <c r="A13" s="23"/>
      <c r="B13" t="s">
        <v>98</v>
      </c>
      <c r="C13" s="23"/>
      <c r="D13" s="23">
        <v>1</v>
      </c>
    </row>
    <row r="14" spans="1:6">
      <c r="A14" s="23"/>
      <c r="B14" s="23"/>
      <c r="C14" s="23"/>
      <c r="D14" s="23"/>
    </row>
    <row r="15" spans="1:6">
      <c r="A15" s="23"/>
      <c r="B15" s="23"/>
      <c r="C15" s="23"/>
      <c r="D15" s="23"/>
    </row>
    <row r="16" spans="1:6">
      <c r="A16" s="23"/>
      <c r="B16" s="23"/>
      <c r="C16" s="23"/>
      <c r="D16" s="23"/>
    </row>
    <row r="17" spans="1:23">
      <c r="A17" s="23"/>
      <c r="B17" s="23"/>
      <c r="C17" s="23" t="s">
        <v>46</v>
      </c>
      <c r="D17" s="23">
        <f>SUM(D6:D16)</f>
        <v>10</v>
      </c>
    </row>
    <row r="18" spans="1:23" ht="23.25">
      <c r="A18" s="21"/>
    </row>
    <row r="19" spans="1:23" s="2" customFormat="1">
      <c r="A19" s="1" t="s">
        <v>1</v>
      </c>
    </row>
    <row r="20" spans="1:23" s="2" customFormat="1">
      <c r="A20" s="1" t="s">
        <v>2</v>
      </c>
    </row>
    <row r="21" spans="1:23" s="2" customFormat="1">
      <c r="A21" s="1"/>
    </row>
    <row r="22" spans="1:23" s="6" customFormat="1" ht="45.75" customHeight="1">
      <c r="A22" s="3"/>
      <c r="B22" s="4" t="s">
        <v>3</v>
      </c>
      <c r="C22" s="4" t="s">
        <v>4</v>
      </c>
      <c r="D22" s="4" t="s">
        <v>5</v>
      </c>
      <c r="E22" s="4" t="s">
        <v>6</v>
      </c>
      <c r="F22" s="4" t="s">
        <v>7</v>
      </c>
      <c r="G22" s="4" t="s">
        <v>8</v>
      </c>
      <c r="H22" s="4" t="s">
        <v>9</v>
      </c>
      <c r="I22" s="4" t="s">
        <v>10</v>
      </c>
      <c r="J22" s="4" t="s">
        <v>11</v>
      </c>
      <c r="K22" s="4" t="s">
        <v>12</v>
      </c>
      <c r="L22" s="4" t="s">
        <v>13</v>
      </c>
      <c r="M22" s="4" t="s">
        <v>14</v>
      </c>
      <c r="N22" s="4" t="s">
        <v>15</v>
      </c>
      <c r="O22" s="4" t="s">
        <v>16</v>
      </c>
      <c r="P22" s="4" t="s">
        <v>17</v>
      </c>
      <c r="Q22" s="4" t="s">
        <v>18</v>
      </c>
      <c r="R22" s="4" t="s">
        <v>6</v>
      </c>
      <c r="S22" s="4" t="s">
        <v>19</v>
      </c>
      <c r="T22" s="4" t="s">
        <v>20</v>
      </c>
      <c r="U22" s="4" t="s">
        <v>21</v>
      </c>
      <c r="V22" s="4" t="s">
        <v>22</v>
      </c>
      <c r="W22" s="5" t="s">
        <v>23</v>
      </c>
    </row>
    <row r="23" spans="1:23" s="2" customFormat="1" ht="47.25" customHeight="1">
      <c r="A23" s="7" t="s">
        <v>24</v>
      </c>
      <c r="B23" s="8"/>
      <c r="C23" s="9"/>
      <c r="D23" s="8"/>
      <c r="E23" s="10"/>
      <c r="F23" s="8"/>
      <c r="G23" s="11"/>
      <c r="H23" s="8"/>
      <c r="I23" s="11"/>
      <c r="J23" s="8"/>
      <c r="K23" s="11"/>
      <c r="L23" s="10"/>
      <c r="M23" s="8"/>
      <c r="N23" s="11"/>
      <c r="O23" s="8"/>
      <c r="P23" s="11"/>
      <c r="Q23" s="68" t="s">
        <v>25</v>
      </c>
      <c r="R23" s="10"/>
      <c r="T23" s="8"/>
      <c r="U23" s="11"/>
      <c r="V23" s="8"/>
      <c r="W23" s="8"/>
    </row>
    <row r="24" spans="1:23" s="2" customFormat="1" ht="47.25" customHeight="1">
      <c r="A24" s="12" t="s">
        <v>26</v>
      </c>
      <c r="B24" s="8"/>
      <c r="C24" s="9"/>
      <c r="D24" s="13"/>
      <c r="E24" s="10"/>
      <c r="F24" s="13"/>
      <c r="G24" s="9"/>
      <c r="H24" s="8"/>
      <c r="I24" s="11"/>
      <c r="J24" s="11"/>
      <c r="K24" s="11"/>
      <c r="L24" s="10"/>
      <c r="M24" s="9"/>
      <c r="N24" s="11"/>
      <c r="O24" s="8"/>
      <c r="P24" s="11"/>
      <c r="Q24" s="69"/>
      <c r="R24" s="10"/>
      <c r="S24" s="11"/>
      <c r="T24" s="9"/>
      <c r="U24" s="11"/>
      <c r="V24" s="8"/>
      <c r="W24" s="8"/>
    </row>
    <row r="25" spans="1:23" s="2" customFormat="1" ht="60.75" customHeight="1">
      <c r="A25" s="12" t="s">
        <v>27</v>
      </c>
      <c r="B25" s="9"/>
      <c r="C25" s="9"/>
      <c r="D25" s="14" t="s">
        <v>28</v>
      </c>
      <c r="E25" s="15"/>
      <c r="F25" s="11"/>
      <c r="G25" s="16"/>
      <c r="H25" s="14" t="s">
        <v>29</v>
      </c>
      <c r="I25" s="16"/>
      <c r="J25" s="14" t="s">
        <v>30</v>
      </c>
      <c r="K25" s="16"/>
      <c r="L25" s="15"/>
      <c r="M25" s="14" t="s">
        <v>31</v>
      </c>
      <c r="N25" s="11"/>
      <c r="O25" s="11"/>
      <c r="P25" s="11"/>
      <c r="Q25" s="69"/>
      <c r="R25" s="10"/>
      <c r="S25" s="11"/>
      <c r="U25" s="11"/>
      <c r="V25" s="11"/>
    </row>
    <row r="26" spans="1:23" s="19" customFormat="1" ht="81" customHeight="1">
      <c r="A26" s="17" t="s">
        <v>32</v>
      </c>
      <c r="B26" s="18" t="s">
        <v>33</v>
      </c>
      <c r="C26" s="18"/>
      <c r="D26" s="19" t="s">
        <v>34</v>
      </c>
      <c r="E26" s="18"/>
      <c r="F26" s="18" t="s">
        <v>35</v>
      </c>
      <c r="G26" s="18"/>
      <c r="H26" s="18" t="s">
        <v>36</v>
      </c>
      <c r="I26" s="18"/>
      <c r="J26" s="18" t="s">
        <v>37</v>
      </c>
      <c r="K26" s="18"/>
      <c r="L26" s="18"/>
      <c r="M26" s="18" t="s">
        <v>38</v>
      </c>
      <c r="N26" s="18"/>
      <c r="O26" s="18"/>
      <c r="P26" s="18"/>
      <c r="Q26" s="70"/>
      <c r="R26" s="18"/>
      <c r="S26" s="18"/>
      <c r="T26" s="18" t="s">
        <v>39</v>
      </c>
      <c r="U26" s="18" t="s">
        <v>39</v>
      </c>
      <c r="V26" s="18" t="s">
        <v>40</v>
      </c>
      <c r="W26" s="19" t="s">
        <v>41</v>
      </c>
    </row>
  </sheetData>
  <mergeCells count="1">
    <mergeCell ref="Q23:Q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F57"/>
  <sheetViews>
    <sheetView workbookViewId="0">
      <selection activeCell="F15" sqref="F15"/>
    </sheetView>
  </sheetViews>
  <sheetFormatPr defaultRowHeight="15"/>
  <cols>
    <col min="1" max="1" width="20" customWidth="1"/>
    <col min="2" max="2" width="15.5703125" customWidth="1"/>
    <col min="3" max="3" width="14.140625" customWidth="1"/>
  </cols>
  <sheetData>
    <row r="1" spans="1:6" ht="31.5">
      <c r="A1" s="20" t="s">
        <v>0</v>
      </c>
    </row>
    <row r="3" spans="1:6" ht="23.25">
      <c r="A3" s="21" t="s">
        <v>47</v>
      </c>
    </row>
    <row r="4" spans="1:6" ht="23.25">
      <c r="A4" s="21"/>
    </row>
    <row r="5" spans="1:6">
      <c r="A5" s="22" t="s">
        <v>48</v>
      </c>
      <c r="B5" s="22" t="s">
        <v>44</v>
      </c>
      <c r="C5" s="23"/>
      <c r="D5" s="22" t="s">
        <v>45</v>
      </c>
    </row>
    <row r="6" spans="1:6">
      <c r="A6" s="23"/>
      <c r="B6" s="29"/>
      <c r="C6" s="23"/>
      <c r="D6" s="23"/>
    </row>
    <row r="7" spans="1:6">
      <c r="A7" s="23"/>
      <c r="B7" s="29">
        <v>42683</v>
      </c>
      <c r="C7" s="23"/>
      <c r="D7" s="23">
        <v>1</v>
      </c>
    </row>
    <row r="8" spans="1:6">
      <c r="A8" s="23"/>
      <c r="B8" s="29">
        <v>42719</v>
      </c>
      <c r="C8" s="23" t="s">
        <v>58</v>
      </c>
      <c r="D8" s="23">
        <v>1</v>
      </c>
    </row>
    <row r="9" spans="1:6">
      <c r="A9" s="23"/>
      <c r="B9" s="29" t="s">
        <v>101</v>
      </c>
      <c r="C9" s="23"/>
      <c r="D9" s="23">
        <v>2</v>
      </c>
      <c r="F9" t="s">
        <v>125</v>
      </c>
    </row>
    <row r="10" spans="1:6">
      <c r="A10" s="23"/>
      <c r="B10" s="29" t="s">
        <v>102</v>
      </c>
      <c r="C10" s="29"/>
      <c r="D10" s="23">
        <v>2</v>
      </c>
      <c r="F10" t="s">
        <v>126</v>
      </c>
    </row>
    <row r="11" spans="1:6">
      <c r="A11" s="23"/>
      <c r="B11" s="29" t="s">
        <v>103</v>
      </c>
      <c r="C11" s="29"/>
      <c r="D11" s="23">
        <v>2</v>
      </c>
    </row>
    <row r="12" spans="1:6">
      <c r="A12" s="23"/>
      <c r="B12" s="29" t="s">
        <v>104</v>
      </c>
      <c r="C12" s="29"/>
      <c r="D12" s="23">
        <v>2</v>
      </c>
    </row>
    <row r="13" spans="1:6">
      <c r="A13" s="23"/>
      <c r="B13" s="29" t="s">
        <v>105</v>
      </c>
      <c r="C13" s="29"/>
      <c r="D13" s="23">
        <v>2</v>
      </c>
      <c r="F13" t="s">
        <v>127</v>
      </c>
    </row>
    <row r="14" spans="1:6">
      <c r="A14" s="23"/>
      <c r="B14" s="29" t="s">
        <v>106</v>
      </c>
      <c r="C14" s="29"/>
      <c r="D14" s="23">
        <v>2</v>
      </c>
    </row>
    <row r="15" spans="1:6">
      <c r="A15" s="23"/>
      <c r="B15" s="29" t="s">
        <v>107</v>
      </c>
      <c r="C15" s="29"/>
      <c r="D15" s="23">
        <v>2</v>
      </c>
    </row>
    <row r="16" spans="1:6">
      <c r="A16" s="23"/>
      <c r="B16" s="29" t="s">
        <v>108</v>
      </c>
      <c r="C16" s="29"/>
      <c r="D16" s="23">
        <v>2</v>
      </c>
    </row>
    <row r="17" spans="1:5">
      <c r="A17" s="23"/>
      <c r="B17" s="23"/>
      <c r="C17" s="23"/>
      <c r="D17" s="23"/>
    </row>
    <row r="18" spans="1:5">
      <c r="A18" s="23"/>
      <c r="B18" s="23"/>
      <c r="C18" s="23" t="s">
        <v>46</v>
      </c>
      <c r="D18" s="23">
        <f>SUM(D6:D17)</f>
        <v>18</v>
      </c>
    </row>
    <row r="21" spans="1:5">
      <c r="A21" s="22" t="s">
        <v>70</v>
      </c>
      <c r="B21" s="22" t="s">
        <v>44</v>
      </c>
      <c r="C21" s="22"/>
      <c r="D21" s="22" t="s">
        <v>45</v>
      </c>
      <c r="E21" t="s">
        <v>71</v>
      </c>
    </row>
    <row r="22" spans="1:5">
      <c r="A22" s="23"/>
      <c r="B22" s="23"/>
      <c r="C22" s="23"/>
      <c r="D22" s="23"/>
      <c r="E22" t="s">
        <v>72</v>
      </c>
    </row>
    <row r="23" spans="1:5">
      <c r="A23" s="23"/>
      <c r="B23" s="23"/>
      <c r="C23" s="23"/>
      <c r="D23" s="23"/>
    </row>
    <row r="24" spans="1:5">
      <c r="A24" s="23"/>
      <c r="B24" s="23"/>
      <c r="C24" s="23"/>
      <c r="D24" s="23"/>
    </row>
    <row r="25" spans="1:5">
      <c r="A25" s="23"/>
      <c r="B25" s="23"/>
      <c r="C25" s="23"/>
      <c r="D25" s="23"/>
    </row>
    <row r="26" spans="1:5">
      <c r="A26" s="23"/>
      <c r="B26" s="23"/>
      <c r="C26" s="23"/>
      <c r="D26" s="23"/>
    </row>
    <row r="27" spans="1:5">
      <c r="A27" s="23"/>
      <c r="B27" s="23"/>
      <c r="C27" s="23"/>
      <c r="D27" s="23"/>
    </row>
    <row r="28" spans="1:5">
      <c r="A28" s="23"/>
      <c r="B28" s="23"/>
      <c r="C28" s="23"/>
      <c r="D28" s="23"/>
    </row>
    <row r="29" spans="1:5">
      <c r="A29" s="23"/>
      <c r="B29" s="23"/>
      <c r="C29" s="23"/>
      <c r="D29" s="23"/>
    </row>
    <row r="32" spans="1:5" ht="15.75">
      <c r="A32" s="39" t="s">
        <v>92</v>
      </c>
    </row>
    <row r="33" spans="1:1" ht="15.75">
      <c r="A33" s="39"/>
    </row>
    <row r="34" spans="1:1" ht="15.75">
      <c r="A34" s="39" t="s">
        <v>73</v>
      </c>
    </row>
    <row r="35" spans="1:1" ht="15.75">
      <c r="A35" s="39" t="s">
        <v>74</v>
      </c>
    </row>
    <row r="36" spans="1:1" ht="15.75">
      <c r="A36" s="39" t="s">
        <v>75</v>
      </c>
    </row>
    <row r="37" spans="1:1" ht="15.75">
      <c r="A37" s="39" t="s">
        <v>76</v>
      </c>
    </row>
    <row r="38" spans="1:1" ht="15.75">
      <c r="A38" s="39"/>
    </row>
    <row r="39" spans="1:1" ht="15.75">
      <c r="A39" s="39" t="s">
        <v>77</v>
      </c>
    </row>
    <row r="40" spans="1:1" ht="15.75">
      <c r="A40" s="39" t="s">
        <v>78</v>
      </c>
    </row>
    <row r="41" spans="1:1" ht="15.75">
      <c r="A41" s="39" t="s">
        <v>79</v>
      </c>
    </row>
    <row r="42" spans="1:1" ht="15.75">
      <c r="A42" s="39"/>
    </row>
    <row r="43" spans="1:1" ht="15.75">
      <c r="A43" s="39" t="s">
        <v>80</v>
      </c>
    </row>
    <row r="44" spans="1:1" ht="15.75">
      <c r="A44" s="39" t="s">
        <v>81</v>
      </c>
    </row>
    <row r="45" spans="1:1" ht="15.75">
      <c r="A45" s="39"/>
    </row>
    <row r="46" spans="1:1" ht="15.75">
      <c r="A46" s="39" t="s">
        <v>82</v>
      </c>
    </row>
    <row r="47" spans="1:1" ht="15.75">
      <c r="A47" s="39"/>
    </row>
    <row r="48" spans="1:1" ht="15.75">
      <c r="A48" s="39" t="s">
        <v>83</v>
      </c>
    </row>
    <row r="49" spans="1:1" ht="15.75">
      <c r="A49" s="39" t="s">
        <v>84</v>
      </c>
    </row>
    <row r="50" spans="1:1" ht="15.75">
      <c r="A50" s="39" t="s">
        <v>85</v>
      </c>
    </row>
    <row r="51" spans="1:1" ht="15.75">
      <c r="A51" s="39" t="s">
        <v>86</v>
      </c>
    </row>
    <row r="52" spans="1:1" ht="15.75">
      <c r="A52" s="39" t="s">
        <v>87</v>
      </c>
    </row>
    <row r="53" spans="1:1" ht="15.75">
      <c r="A53" s="39"/>
    </row>
    <row r="54" spans="1:1" ht="15.75">
      <c r="A54" s="39" t="s">
        <v>88</v>
      </c>
    </row>
    <row r="55" spans="1:1" ht="15.75">
      <c r="A55" s="39" t="s">
        <v>89</v>
      </c>
    </row>
    <row r="56" spans="1:1" ht="15.75">
      <c r="A56" s="39" t="s">
        <v>90</v>
      </c>
    </row>
    <row r="57" spans="1:1" ht="15.75">
      <c r="A57" s="39" t="s">
        <v>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Q35"/>
  <sheetViews>
    <sheetView workbookViewId="0">
      <selection activeCell="F18" sqref="F18"/>
    </sheetView>
  </sheetViews>
  <sheetFormatPr defaultRowHeight="15"/>
  <cols>
    <col min="2" max="2" width="10.7109375" bestFit="1" customWidth="1"/>
  </cols>
  <sheetData>
    <row r="1" spans="1:17" ht="31.5">
      <c r="A1" s="20" t="s">
        <v>0</v>
      </c>
    </row>
    <row r="3" spans="1:17" ht="23.25">
      <c r="A3" s="21" t="s">
        <v>49</v>
      </c>
    </row>
    <row r="4" spans="1:17" ht="23.25">
      <c r="A4" s="21"/>
    </row>
    <row r="5" spans="1:17">
      <c r="A5" s="22" t="s">
        <v>49</v>
      </c>
      <c r="B5" s="22" t="s">
        <v>44</v>
      </c>
      <c r="C5" s="23"/>
      <c r="D5" s="22" t="s">
        <v>45</v>
      </c>
    </row>
    <row r="6" spans="1:17">
      <c r="A6" s="23"/>
      <c r="B6" s="24">
        <v>42627</v>
      </c>
      <c r="C6" s="23"/>
      <c r="D6" s="23">
        <v>1</v>
      </c>
    </row>
    <row r="7" spans="1:17">
      <c r="A7" s="23" t="s">
        <v>166</v>
      </c>
      <c r="B7" s="24">
        <v>42772</v>
      </c>
      <c r="C7" s="23"/>
      <c r="D7" s="23"/>
      <c r="F7" t="s">
        <v>168</v>
      </c>
    </row>
    <row r="8" spans="1:17">
      <c r="A8" s="23" t="s">
        <v>149</v>
      </c>
      <c r="B8" s="47">
        <v>42773</v>
      </c>
      <c r="C8" s="23" t="s">
        <v>167</v>
      </c>
      <c r="D8" s="23">
        <v>1</v>
      </c>
      <c r="F8" t="s">
        <v>148</v>
      </c>
    </row>
    <row r="9" spans="1:17">
      <c r="A9" s="23" t="s">
        <v>150</v>
      </c>
      <c r="B9" s="26">
        <v>42774</v>
      </c>
      <c r="C9" s="23"/>
      <c r="D9" s="23">
        <v>1</v>
      </c>
      <c r="F9" t="s">
        <v>174</v>
      </c>
      <c r="N9" t="s">
        <v>170</v>
      </c>
      <c r="Q9" s="49">
        <v>0.10416666666666667</v>
      </c>
    </row>
    <row r="10" spans="1:17">
      <c r="A10" s="23" t="s">
        <v>169</v>
      </c>
      <c r="B10" s="26"/>
      <c r="C10" s="23"/>
      <c r="D10" s="23"/>
    </row>
    <row r="11" spans="1:17">
      <c r="A11" s="23" t="s">
        <v>165</v>
      </c>
      <c r="B11" s="26"/>
      <c r="C11" s="23"/>
      <c r="D11" s="23"/>
    </row>
    <row r="12" spans="1:17">
      <c r="A12" s="23"/>
      <c r="B12" s="26"/>
      <c r="C12" s="23"/>
      <c r="D12" s="23"/>
    </row>
    <row r="13" spans="1:17">
      <c r="A13" s="23" t="s">
        <v>166</v>
      </c>
      <c r="B13" s="26">
        <v>42779</v>
      </c>
      <c r="C13" s="23"/>
      <c r="D13" s="23"/>
      <c r="F13" t="s">
        <v>168</v>
      </c>
      <c r="J13" t="s">
        <v>175</v>
      </c>
    </row>
    <row r="14" spans="1:17">
      <c r="A14" s="23" t="s">
        <v>149</v>
      </c>
      <c r="B14" s="26">
        <v>42780</v>
      </c>
      <c r="C14" s="23"/>
      <c r="D14" s="23"/>
      <c r="F14" t="s">
        <v>168</v>
      </c>
      <c r="J14" t="s">
        <v>175</v>
      </c>
    </row>
    <row r="15" spans="1:17">
      <c r="A15" s="23"/>
      <c r="B15" s="26"/>
      <c r="C15" s="23"/>
      <c r="D15" s="23"/>
    </row>
    <row r="16" spans="1:17">
      <c r="A16" s="23"/>
      <c r="B16" s="26"/>
      <c r="C16" s="23"/>
      <c r="D16" s="23"/>
    </row>
    <row r="17" spans="1:6">
      <c r="A17" s="23" t="s">
        <v>151</v>
      </c>
      <c r="B17" s="48">
        <v>16</v>
      </c>
      <c r="C17" s="23"/>
      <c r="D17" s="23">
        <v>1</v>
      </c>
      <c r="F17" t="s">
        <v>152</v>
      </c>
    </row>
    <row r="18" spans="1:6">
      <c r="A18" s="23" t="s">
        <v>165</v>
      </c>
      <c r="B18" s="26">
        <v>42783</v>
      </c>
      <c r="C18" s="23"/>
      <c r="D18" s="23"/>
      <c r="F18" t="s">
        <v>242</v>
      </c>
    </row>
    <row r="19" spans="1:6">
      <c r="A19" s="23" t="s">
        <v>166</v>
      </c>
      <c r="B19" s="26">
        <v>42786</v>
      </c>
      <c r="C19" s="23"/>
      <c r="D19" s="23"/>
      <c r="F19" t="s">
        <v>168</v>
      </c>
    </row>
    <row r="20" spans="1:6">
      <c r="A20" s="23" t="s">
        <v>173</v>
      </c>
      <c r="B20" s="26">
        <v>42787</v>
      </c>
      <c r="C20" s="23"/>
      <c r="D20" s="23"/>
      <c r="F20" t="s">
        <v>164</v>
      </c>
    </row>
    <row r="21" spans="1:6">
      <c r="A21" s="23"/>
      <c r="B21" s="26"/>
      <c r="C21" s="23"/>
      <c r="D21" s="23"/>
    </row>
    <row r="22" spans="1:6">
      <c r="A22" s="23"/>
      <c r="B22" s="26">
        <v>42793</v>
      </c>
      <c r="C22" s="23"/>
      <c r="D22" s="23"/>
    </row>
    <row r="23" spans="1:6">
      <c r="A23" s="23"/>
      <c r="B23" s="26">
        <v>42794</v>
      </c>
      <c r="C23" s="23"/>
      <c r="D23" s="23"/>
    </row>
    <row r="24" spans="1:6">
      <c r="A24" s="23"/>
      <c r="B24" s="26">
        <v>42795</v>
      </c>
      <c r="C24" s="23"/>
      <c r="D24" s="23"/>
    </row>
    <row r="25" spans="1:6">
      <c r="A25" s="23"/>
      <c r="B25" s="26">
        <v>42796</v>
      </c>
      <c r="C25" s="23"/>
      <c r="D25" s="23"/>
    </row>
    <row r="26" spans="1:6">
      <c r="A26" s="23"/>
      <c r="B26" s="26">
        <v>42797</v>
      </c>
      <c r="C26" s="23"/>
      <c r="D26" s="23"/>
    </row>
    <row r="27" spans="1:6">
      <c r="A27" s="23"/>
      <c r="B27" s="26">
        <v>42800</v>
      </c>
      <c r="C27" s="23"/>
      <c r="D27" s="23"/>
    </row>
    <row r="28" spans="1:6">
      <c r="A28" s="23"/>
      <c r="B28" s="26">
        <v>42801</v>
      </c>
      <c r="C28" s="23"/>
      <c r="D28" s="23"/>
    </row>
    <row r="29" spans="1:6">
      <c r="A29" s="23"/>
      <c r="B29" s="26">
        <v>42802</v>
      </c>
      <c r="C29" s="23"/>
      <c r="D29" s="23"/>
    </row>
    <row r="30" spans="1:6">
      <c r="A30" s="23"/>
      <c r="B30" s="26">
        <v>42803</v>
      </c>
      <c r="C30" s="23"/>
      <c r="D30" s="23"/>
    </row>
    <row r="31" spans="1:6">
      <c r="A31" s="23"/>
      <c r="B31" s="23"/>
      <c r="C31" s="23" t="s">
        <v>46</v>
      </c>
      <c r="D31" s="23">
        <f>SUM(D6:D30)</f>
        <v>4</v>
      </c>
    </row>
    <row r="33" spans="2:6">
      <c r="B33" s="44">
        <v>42804</v>
      </c>
    </row>
    <row r="35" spans="2:6">
      <c r="B35" t="s">
        <v>171</v>
      </c>
      <c r="F35"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92"/>
  <sheetViews>
    <sheetView tabSelected="1" workbookViewId="0">
      <selection activeCell="F2" sqref="F2"/>
    </sheetView>
  </sheetViews>
  <sheetFormatPr defaultRowHeight="15"/>
  <cols>
    <col min="1" max="1" width="17.140625" customWidth="1"/>
    <col min="2" max="2" width="20" customWidth="1"/>
    <col min="3" max="3" width="71.5703125" bestFit="1" customWidth="1"/>
    <col min="6" max="6" width="13.85546875" bestFit="1" customWidth="1"/>
  </cols>
  <sheetData>
    <row r="1" spans="1:13" ht="31.5">
      <c r="A1" s="20" t="s">
        <v>217</v>
      </c>
    </row>
    <row r="3" spans="1:13" ht="23.25">
      <c r="A3" s="21" t="s">
        <v>50</v>
      </c>
    </row>
    <row r="4" spans="1:13" ht="23.25">
      <c r="A4" s="21"/>
    </row>
    <row r="5" spans="1:13">
      <c r="A5" s="22" t="s">
        <v>59</v>
      </c>
      <c r="B5" s="22" t="s">
        <v>44</v>
      </c>
      <c r="C5" s="23" t="s">
        <v>52</v>
      </c>
      <c r="D5" s="22" t="s">
        <v>45</v>
      </c>
      <c r="E5" s="45" t="s">
        <v>156</v>
      </c>
      <c r="F5" s="45" t="s">
        <v>160</v>
      </c>
      <c r="G5" s="45" t="s">
        <v>197</v>
      </c>
      <c r="H5" s="46" t="s">
        <v>132</v>
      </c>
      <c r="I5" s="46" t="s">
        <v>161</v>
      </c>
      <c r="J5" s="46" t="s">
        <v>162</v>
      </c>
      <c r="K5" s="46" t="s">
        <v>224</v>
      </c>
      <c r="L5" s="46" t="s">
        <v>163</v>
      </c>
      <c r="M5" s="46" t="s">
        <v>211</v>
      </c>
    </row>
    <row r="6" spans="1:13" ht="90" customHeight="1">
      <c r="A6" s="23" t="s">
        <v>169</v>
      </c>
      <c r="B6" s="24">
        <v>42761</v>
      </c>
      <c r="C6" s="25" t="s">
        <v>129</v>
      </c>
      <c r="D6" s="53">
        <v>1</v>
      </c>
      <c r="E6" s="55" t="s">
        <v>188</v>
      </c>
      <c r="F6" t="s">
        <v>128</v>
      </c>
      <c r="I6" s="55" t="s">
        <v>187</v>
      </c>
    </row>
    <row r="7" spans="1:13">
      <c r="A7" s="23" t="s">
        <v>165</v>
      </c>
      <c r="B7" s="24">
        <v>42762</v>
      </c>
      <c r="C7" s="25" t="s">
        <v>177</v>
      </c>
      <c r="D7" s="53">
        <v>1</v>
      </c>
    </row>
    <row r="8" spans="1:13">
      <c r="A8" s="23" t="s">
        <v>169</v>
      </c>
      <c r="B8" s="26">
        <v>42803</v>
      </c>
      <c r="C8" s="23" t="s">
        <v>176</v>
      </c>
      <c r="D8" s="53">
        <v>1</v>
      </c>
      <c r="E8" s="56">
        <v>1</v>
      </c>
      <c r="F8" t="s">
        <v>128</v>
      </c>
      <c r="I8" s="50">
        <v>1</v>
      </c>
      <c r="K8" t="s">
        <v>157</v>
      </c>
    </row>
    <row r="9" spans="1:13">
      <c r="A9" s="23" t="s">
        <v>165</v>
      </c>
      <c r="B9" s="26">
        <v>42804</v>
      </c>
      <c r="C9" s="52" t="s">
        <v>184</v>
      </c>
      <c r="D9" s="53">
        <v>1</v>
      </c>
      <c r="E9" s="56">
        <v>1</v>
      </c>
      <c r="F9" t="s">
        <v>128</v>
      </c>
    </row>
    <row r="10" spans="1:13">
      <c r="A10" s="23" t="s">
        <v>180</v>
      </c>
      <c r="B10" s="27">
        <v>42805</v>
      </c>
      <c r="C10" s="28" t="s">
        <v>178</v>
      </c>
      <c r="D10" s="53">
        <v>1</v>
      </c>
      <c r="F10" t="s">
        <v>128</v>
      </c>
      <c r="G10" s="62">
        <v>1</v>
      </c>
      <c r="K10" s="66"/>
    </row>
    <row r="11" spans="1:13">
      <c r="A11" s="23" t="s">
        <v>181</v>
      </c>
      <c r="B11" s="27">
        <v>42806</v>
      </c>
      <c r="C11" s="28" t="s">
        <v>159</v>
      </c>
      <c r="D11" s="23"/>
      <c r="K11" s="66"/>
    </row>
    <row r="12" spans="1:13">
      <c r="A12" s="23" t="s">
        <v>169</v>
      </c>
      <c r="B12" s="26">
        <v>42817</v>
      </c>
      <c r="C12" s="23" t="s">
        <v>194</v>
      </c>
      <c r="D12" s="53">
        <v>1</v>
      </c>
      <c r="E12" s="56">
        <v>1</v>
      </c>
      <c r="J12" s="65">
        <v>1</v>
      </c>
      <c r="K12" s="66" t="s">
        <v>157</v>
      </c>
    </row>
    <row r="13" spans="1:13">
      <c r="A13" s="23" t="s">
        <v>165</v>
      </c>
      <c r="B13" s="26">
        <v>42818</v>
      </c>
      <c r="C13" s="23" t="s">
        <v>222</v>
      </c>
      <c r="D13" s="67"/>
      <c r="E13" s="66" t="s">
        <v>228</v>
      </c>
      <c r="J13" s="65">
        <v>0.5</v>
      </c>
      <c r="K13" s="66"/>
    </row>
    <row r="14" spans="1:13">
      <c r="A14" s="23" t="s">
        <v>169</v>
      </c>
      <c r="B14" s="26">
        <v>42831</v>
      </c>
      <c r="C14" s="23" t="s">
        <v>179</v>
      </c>
      <c r="D14" s="53">
        <v>1</v>
      </c>
      <c r="I14" s="50">
        <v>1</v>
      </c>
      <c r="K14" s="66" t="s">
        <v>157</v>
      </c>
    </row>
    <row r="15" spans="1:13">
      <c r="A15" s="23"/>
      <c r="B15" s="26">
        <v>42845</v>
      </c>
      <c r="C15" s="23" t="s">
        <v>223</v>
      </c>
      <c r="D15" s="67"/>
      <c r="I15" s="66"/>
      <c r="J15" s="65">
        <v>1</v>
      </c>
      <c r="K15" s="66"/>
    </row>
    <row r="16" spans="1:13">
      <c r="A16" s="23" t="s">
        <v>149</v>
      </c>
      <c r="B16" s="26">
        <v>42850</v>
      </c>
      <c r="C16" s="23" t="s">
        <v>195</v>
      </c>
      <c r="D16" s="23"/>
      <c r="E16" s="56">
        <v>1</v>
      </c>
      <c r="I16" s="50">
        <v>1</v>
      </c>
      <c r="K16" s="66" t="s">
        <v>157</v>
      </c>
    </row>
    <row r="17" spans="1:12">
      <c r="A17" s="23" t="s">
        <v>149</v>
      </c>
      <c r="B17" s="26">
        <v>42857</v>
      </c>
      <c r="C17" s="23" t="s">
        <v>196</v>
      </c>
      <c r="D17" s="23"/>
      <c r="E17" s="56">
        <v>1</v>
      </c>
      <c r="I17" s="50">
        <v>1</v>
      </c>
    </row>
    <row r="18" spans="1:12">
      <c r="A18" s="23" t="s">
        <v>182</v>
      </c>
      <c r="B18" s="26">
        <v>42866</v>
      </c>
      <c r="C18" s="23" t="s">
        <v>216</v>
      </c>
      <c r="D18" s="53">
        <v>1</v>
      </c>
      <c r="I18" s="50">
        <v>1</v>
      </c>
    </row>
    <row r="19" spans="1:12">
      <c r="A19" s="23"/>
      <c r="B19" s="26"/>
      <c r="C19" s="23"/>
      <c r="D19" s="67"/>
      <c r="I19" s="66"/>
    </row>
    <row r="20" spans="1:12">
      <c r="A20" s="23"/>
      <c r="B20" s="26"/>
      <c r="C20" s="23"/>
      <c r="D20" s="67"/>
      <c r="I20" s="66"/>
    </row>
    <row r="21" spans="1:12">
      <c r="A21" s="23"/>
      <c r="B21" s="26"/>
      <c r="C21" s="23"/>
      <c r="D21" s="67"/>
      <c r="I21" s="66"/>
    </row>
    <row r="22" spans="1:12">
      <c r="A22" s="23"/>
      <c r="B22" s="26" t="s">
        <v>220</v>
      </c>
      <c r="C22" s="23" t="s">
        <v>191</v>
      </c>
      <c r="D22" s="23"/>
      <c r="E22" s="54" t="s">
        <v>157</v>
      </c>
      <c r="I22" s="54" t="s">
        <v>157</v>
      </c>
      <c r="J22" s="54" t="s">
        <v>157</v>
      </c>
      <c r="K22" s="54"/>
    </row>
    <row r="23" spans="1:12">
      <c r="A23" s="23" t="s">
        <v>180</v>
      </c>
      <c r="B23" s="26">
        <v>42875</v>
      </c>
      <c r="C23" s="23" t="s">
        <v>183</v>
      </c>
      <c r="D23" s="53">
        <v>1</v>
      </c>
      <c r="E23" t="s">
        <v>158</v>
      </c>
      <c r="H23" s="57">
        <v>1</v>
      </c>
    </row>
    <row r="24" spans="1:12">
      <c r="A24" s="23" t="s">
        <v>169</v>
      </c>
      <c r="B24" s="26">
        <v>42880</v>
      </c>
      <c r="C24" s="25" t="s">
        <v>192</v>
      </c>
      <c r="D24" s="53">
        <v>1</v>
      </c>
      <c r="E24" s="56">
        <v>1</v>
      </c>
      <c r="F24" t="s">
        <v>128</v>
      </c>
      <c r="G24" s="62">
        <v>1</v>
      </c>
      <c r="I24" s="50">
        <v>1</v>
      </c>
      <c r="J24" s="65">
        <v>1</v>
      </c>
      <c r="K24" s="66"/>
    </row>
    <row r="25" spans="1:12">
      <c r="A25" s="23" t="s">
        <v>165</v>
      </c>
      <c r="B25" s="26">
        <v>42881</v>
      </c>
      <c r="C25" s="51" t="s">
        <v>193</v>
      </c>
      <c r="D25" s="53">
        <v>1</v>
      </c>
      <c r="E25" s="56">
        <v>1</v>
      </c>
      <c r="G25" s="62">
        <v>1</v>
      </c>
      <c r="I25" s="50">
        <v>1</v>
      </c>
      <c r="J25" s="65">
        <v>1</v>
      </c>
      <c r="K25" s="66"/>
    </row>
    <row r="26" spans="1:12">
      <c r="A26" s="23" t="s">
        <v>169</v>
      </c>
      <c r="B26" s="26">
        <v>42901</v>
      </c>
      <c r="C26" s="64" t="s">
        <v>225</v>
      </c>
      <c r="D26" s="53">
        <v>1</v>
      </c>
      <c r="E26" s="56">
        <v>1</v>
      </c>
      <c r="F26" t="s">
        <v>128</v>
      </c>
      <c r="G26" s="62">
        <v>1</v>
      </c>
      <c r="I26" s="50">
        <v>1</v>
      </c>
      <c r="J26" s="65">
        <v>1</v>
      </c>
      <c r="K26" s="66"/>
      <c r="L26" t="s">
        <v>157</v>
      </c>
    </row>
    <row r="27" spans="1:12">
      <c r="A27" s="23" t="s">
        <v>169</v>
      </c>
      <c r="B27" s="26">
        <v>42908</v>
      </c>
      <c r="C27" s="64" t="s">
        <v>226</v>
      </c>
      <c r="D27" s="23"/>
      <c r="E27" s="56">
        <v>1</v>
      </c>
      <c r="G27" s="62"/>
      <c r="I27" s="50">
        <v>1</v>
      </c>
      <c r="J27" s="65">
        <v>1</v>
      </c>
      <c r="K27" s="66"/>
      <c r="L27" t="s">
        <v>157</v>
      </c>
    </row>
    <row r="28" spans="1:12">
      <c r="A28" s="23"/>
      <c r="B28" s="23"/>
      <c r="C28" s="25"/>
      <c r="D28" s="23"/>
      <c r="K28" s="66"/>
    </row>
    <row r="29" spans="1:12">
      <c r="A29" s="23"/>
      <c r="B29" s="26">
        <v>42910</v>
      </c>
      <c r="C29" s="25" t="s">
        <v>130</v>
      </c>
      <c r="D29" s="53">
        <v>1</v>
      </c>
      <c r="E29" s="56">
        <v>1</v>
      </c>
      <c r="F29" s="54" t="s">
        <v>131</v>
      </c>
      <c r="G29" s="62">
        <v>1</v>
      </c>
      <c r="I29" s="50">
        <v>1</v>
      </c>
      <c r="J29" s="65">
        <v>1</v>
      </c>
      <c r="K29" s="66"/>
      <c r="L29" t="s">
        <v>157</v>
      </c>
    </row>
    <row r="30" spans="1:12">
      <c r="A30" s="23"/>
      <c r="B30" s="26">
        <v>42915</v>
      </c>
      <c r="C30" s="63" t="s">
        <v>227</v>
      </c>
      <c r="D30" s="53">
        <v>1</v>
      </c>
      <c r="E30" t="s">
        <v>145</v>
      </c>
      <c r="I30" s="50">
        <v>1</v>
      </c>
      <c r="J30" s="65">
        <v>0.5</v>
      </c>
      <c r="K30" s="66"/>
      <c r="L30" t="s">
        <v>157</v>
      </c>
    </row>
    <row r="31" spans="1:12">
      <c r="A31" s="23"/>
      <c r="B31" s="26">
        <v>42917</v>
      </c>
      <c r="C31" s="25" t="s">
        <v>155</v>
      </c>
      <c r="D31" s="23"/>
      <c r="K31" s="66"/>
    </row>
    <row r="32" spans="1:12">
      <c r="A32" s="23"/>
      <c r="B32" s="26">
        <v>42918</v>
      </c>
      <c r="C32" s="25" t="s">
        <v>53</v>
      </c>
      <c r="D32" s="53">
        <v>1</v>
      </c>
      <c r="E32" s="56">
        <v>1</v>
      </c>
      <c r="G32" s="62"/>
      <c r="I32" s="50">
        <v>1</v>
      </c>
      <c r="J32" s="65">
        <v>1</v>
      </c>
      <c r="K32" s="66"/>
      <c r="L32" t="s">
        <v>157</v>
      </c>
    </row>
    <row r="33" spans="1:13">
      <c r="A33" s="23"/>
      <c r="B33" s="23"/>
      <c r="C33" s="23" t="s">
        <v>208</v>
      </c>
      <c r="D33" s="22">
        <f>SUM(D6:D32)</f>
        <v>15</v>
      </c>
      <c r="E33" s="58">
        <f>SUM(E7:E32)</f>
        <v>11</v>
      </c>
      <c r="G33">
        <v>8</v>
      </c>
      <c r="H33">
        <f>SUM(H7:H32)</f>
        <v>1</v>
      </c>
      <c r="I33">
        <f>SUM(I7:I32)</f>
        <v>12</v>
      </c>
      <c r="J33">
        <f>SUM(J7:J32)</f>
        <v>9</v>
      </c>
      <c r="L33">
        <v>5</v>
      </c>
    </row>
    <row r="34" spans="1:13">
      <c r="E34" s="45" t="s">
        <v>156</v>
      </c>
      <c r="F34" s="45" t="s">
        <v>160</v>
      </c>
      <c r="G34" s="45" t="s">
        <v>197</v>
      </c>
      <c r="H34" s="46" t="s">
        <v>132</v>
      </c>
      <c r="I34" s="46" t="s">
        <v>161</v>
      </c>
      <c r="J34" s="46" t="s">
        <v>162</v>
      </c>
      <c r="K34" s="46"/>
      <c r="L34" s="46" t="s">
        <v>163</v>
      </c>
      <c r="M34" s="46" t="s">
        <v>211</v>
      </c>
    </row>
    <row r="35" spans="1:13" ht="21">
      <c r="A35" s="61" t="s">
        <v>200</v>
      </c>
    </row>
    <row r="36" spans="1:13" s="38" customFormat="1">
      <c r="A36" s="38" t="s">
        <v>209</v>
      </c>
      <c r="D36" s="38" t="s">
        <v>215</v>
      </c>
      <c r="F36" s="38" t="s">
        <v>205</v>
      </c>
      <c r="G36" s="38" t="s">
        <v>207</v>
      </c>
      <c r="H36" s="38" t="s">
        <v>210</v>
      </c>
    </row>
    <row r="37" spans="1:13">
      <c r="D37">
        <v>6000</v>
      </c>
      <c r="F37">
        <f>SUM(16*120)</f>
        <v>1920</v>
      </c>
      <c r="G37">
        <f>SUM(7*90)</f>
        <v>630</v>
      </c>
      <c r="H37">
        <f>SUM(20*16)</f>
        <v>320</v>
      </c>
    </row>
    <row r="40" spans="1:13" s="38" customFormat="1">
      <c r="A40" s="38" t="s">
        <v>201</v>
      </c>
      <c r="D40" s="38" t="s">
        <v>206</v>
      </c>
      <c r="F40" s="38" t="s">
        <v>205</v>
      </c>
      <c r="G40" s="38" t="s">
        <v>207</v>
      </c>
      <c r="H40" s="38" t="s">
        <v>210</v>
      </c>
    </row>
    <row r="41" spans="1:13">
      <c r="A41" s="37" t="s">
        <v>135</v>
      </c>
      <c r="B41" t="s">
        <v>186</v>
      </c>
      <c r="D41">
        <v>150</v>
      </c>
      <c r="E41" t="s">
        <v>145</v>
      </c>
      <c r="F41">
        <v>50</v>
      </c>
    </row>
    <row r="42" spans="1:13">
      <c r="A42" s="37"/>
      <c r="B42" t="s">
        <v>185</v>
      </c>
      <c r="D42">
        <f>SUM(E33*400)</f>
        <v>4400</v>
      </c>
      <c r="F42">
        <f>SUM(9*50)</f>
        <v>450</v>
      </c>
    </row>
    <row r="43" spans="1:13">
      <c r="B43" t="s">
        <v>141</v>
      </c>
    </row>
    <row r="44" spans="1:13">
      <c r="B44" t="s">
        <v>189</v>
      </c>
      <c r="D44">
        <v>900</v>
      </c>
      <c r="F44">
        <v>100</v>
      </c>
    </row>
    <row r="46" spans="1:13">
      <c r="A46" s="37" t="s">
        <v>137</v>
      </c>
      <c r="B46" t="s">
        <v>190</v>
      </c>
      <c r="D46">
        <f>SUM(I33*350)</f>
        <v>4200</v>
      </c>
    </row>
    <row r="48" spans="1:13">
      <c r="A48" s="37" t="s">
        <v>134</v>
      </c>
      <c r="B48" t="s">
        <v>221</v>
      </c>
      <c r="D48">
        <f>SUM(J33*200)</f>
        <v>1800</v>
      </c>
    </row>
    <row r="49" spans="1:8">
      <c r="A49" s="37"/>
    </row>
    <row r="50" spans="1:8">
      <c r="A50" s="37" t="s">
        <v>212</v>
      </c>
      <c r="C50" t="s">
        <v>213</v>
      </c>
    </row>
    <row r="51" spans="1:8">
      <c r="A51" s="37"/>
    </row>
    <row r="52" spans="1:8">
      <c r="A52" s="37"/>
    </row>
    <row r="53" spans="1:8">
      <c r="A53" s="37"/>
    </row>
    <row r="54" spans="1:8">
      <c r="A54" s="37"/>
    </row>
    <row r="55" spans="1:8">
      <c r="A55" s="37"/>
      <c r="B55" s="58" t="s">
        <v>199</v>
      </c>
      <c r="D55" s="60">
        <f>SUM(D40:D54)</f>
        <v>11450</v>
      </c>
      <c r="F55" s="60">
        <f>SUM(F40:F54)</f>
        <v>600</v>
      </c>
      <c r="G55" s="60">
        <f>SUM(G40:G54)</f>
        <v>0</v>
      </c>
      <c r="H55" s="60">
        <f>SUM(H40:H54)</f>
        <v>0</v>
      </c>
    </row>
    <row r="56" spans="1:8">
      <c r="A56" s="59" t="s">
        <v>202</v>
      </c>
    </row>
    <row r="57" spans="1:8">
      <c r="A57" s="37" t="s">
        <v>132</v>
      </c>
      <c r="B57" t="s">
        <v>136</v>
      </c>
      <c r="D57">
        <v>600</v>
      </c>
      <c r="F57">
        <v>120</v>
      </c>
      <c r="G57">
        <v>80</v>
      </c>
    </row>
    <row r="59" spans="1:8">
      <c r="A59" s="37" t="s">
        <v>133</v>
      </c>
      <c r="B59" t="s">
        <v>142</v>
      </c>
      <c r="D59">
        <v>300</v>
      </c>
      <c r="E59" t="s">
        <v>145</v>
      </c>
      <c r="F59">
        <v>200</v>
      </c>
    </row>
    <row r="60" spans="1:8">
      <c r="B60" t="s">
        <v>143</v>
      </c>
      <c r="D60">
        <v>600</v>
      </c>
      <c r="E60" t="s">
        <v>145</v>
      </c>
    </row>
    <row r="61" spans="1:8">
      <c r="B61" t="s">
        <v>203</v>
      </c>
      <c r="D61">
        <f>SUM(3*300)</f>
        <v>900</v>
      </c>
      <c r="E61" t="s">
        <v>145</v>
      </c>
      <c r="F61">
        <v>200</v>
      </c>
    </row>
    <row r="63" spans="1:8">
      <c r="A63" s="37" t="s">
        <v>144</v>
      </c>
      <c r="B63" t="s">
        <v>229</v>
      </c>
      <c r="D63">
        <f>(5*600)</f>
        <v>3000</v>
      </c>
      <c r="F63">
        <f>SUM(10*150)</f>
        <v>1500</v>
      </c>
      <c r="G63">
        <f>SUM(10*65)</f>
        <v>650</v>
      </c>
    </row>
    <row r="65" spans="1:8">
      <c r="A65" t="s">
        <v>218</v>
      </c>
      <c r="B65" t="s">
        <v>198</v>
      </c>
      <c r="D65">
        <v>300</v>
      </c>
      <c r="F65">
        <v>120</v>
      </c>
      <c r="G65">
        <v>65</v>
      </c>
    </row>
    <row r="66" spans="1:8">
      <c r="B66" t="s">
        <v>219</v>
      </c>
      <c r="D66">
        <f>SUM(7*300)</f>
        <v>2100</v>
      </c>
      <c r="F66">
        <f>SUM(7*120)</f>
        <v>840</v>
      </c>
      <c r="G66">
        <v>90</v>
      </c>
    </row>
    <row r="69" spans="1:8">
      <c r="C69" t="s">
        <v>204</v>
      </c>
      <c r="D69" s="60">
        <f>SUM(D57:D65)</f>
        <v>5700</v>
      </c>
      <c r="F69" s="60">
        <f>SUM(F57:F65)</f>
        <v>2140</v>
      </c>
      <c r="G69" s="60">
        <f>SUM(G57:G65)</f>
        <v>795</v>
      </c>
      <c r="H69" s="60">
        <f>SUM(H57:H65)</f>
        <v>0</v>
      </c>
    </row>
    <row r="72" spans="1:8">
      <c r="C72" t="s">
        <v>214</v>
      </c>
      <c r="D72">
        <f>SUM(D69+D55+D37)</f>
        <v>23150</v>
      </c>
    </row>
    <row r="79" spans="1:8">
      <c r="A79" t="s">
        <v>243</v>
      </c>
    </row>
    <row r="81" spans="2:3">
      <c r="B81" s="26">
        <v>42803</v>
      </c>
      <c r="C81" s="23" t="s">
        <v>232</v>
      </c>
    </row>
    <row r="82" spans="2:3">
      <c r="B82" s="26">
        <v>42817</v>
      </c>
      <c r="C82" s="23" t="s">
        <v>233</v>
      </c>
    </row>
    <row r="83" spans="2:3">
      <c r="B83" s="26">
        <v>42831</v>
      </c>
      <c r="C83" s="23" t="s">
        <v>234</v>
      </c>
    </row>
    <row r="84" spans="2:3">
      <c r="B84" s="26">
        <v>42845</v>
      </c>
      <c r="C84" s="23" t="s">
        <v>235</v>
      </c>
    </row>
    <row r="85" spans="2:3">
      <c r="B85" s="26">
        <v>42875</v>
      </c>
      <c r="C85" s="23" t="s">
        <v>236</v>
      </c>
    </row>
    <row r="86" spans="2:3" ht="30">
      <c r="B86" s="26">
        <v>42880</v>
      </c>
      <c r="C86" s="25" t="s">
        <v>237</v>
      </c>
    </row>
    <row r="87" spans="2:3" ht="30">
      <c r="B87" s="26">
        <v>42881</v>
      </c>
      <c r="C87" s="51" t="s">
        <v>230</v>
      </c>
    </row>
    <row r="88" spans="2:3">
      <c r="B88" s="26">
        <v>42901</v>
      </c>
      <c r="C88" s="64" t="s">
        <v>238</v>
      </c>
    </row>
    <row r="89" spans="2:3">
      <c r="B89" s="26">
        <v>42908</v>
      </c>
      <c r="C89" s="64" t="s">
        <v>239</v>
      </c>
    </row>
    <row r="90" spans="2:3">
      <c r="B90" s="26">
        <v>42910</v>
      </c>
      <c r="C90" s="25" t="s">
        <v>240</v>
      </c>
    </row>
    <row r="91" spans="2:3">
      <c r="B91" s="26">
        <v>42915</v>
      </c>
      <c r="C91" s="63" t="s">
        <v>241</v>
      </c>
    </row>
    <row r="92" spans="2:3">
      <c r="B92" s="26">
        <v>42918</v>
      </c>
      <c r="C92" s="25" t="s">
        <v>231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I39"/>
  <sheetViews>
    <sheetView topLeftCell="A7" workbookViewId="0">
      <selection activeCell="D34" sqref="D34"/>
    </sheetView>
  </sheetViews>
  <sheetFormatPr defaultRowHeight="15"/>
  <cols>
    <col min="2" max="2" width="10.140625" bestFit="1" customWidth="1"/>
  </cols>
  <sheetData>
    <row r="1" spans="1:9" ht="31.5">
      <c r="A1" s="20" t="s">
        <v>0</v>
      </c>
    </row>
    <row r="3" spans="1:9" ht="23.25">
      <c r="A3" s="21" t="s">
        <v>51</v>
      </c>
    </row>
    <row r="4" spans="1:9" ht="23.25">
      <c r="A4" s="21"/>
    </row>
    <row r="5" spans="1:9">
      <c r="A5" s="22" t="s">
        <v>51</v>
      </c>
      <c r="B5" s="22" t="s">
        <v>44</v>
      </c>
      <c r="C5" s="23"/>
      <c r="D5" s="22" t="s">
        <v>45</v>
      </c>
      <c r="I5" t="s">
        <v>146</v>
      </c>
    </row>
    <row r="6" spans="1:9">
      <c r="A6" s="23"/>
      <c r="B6" s="24"/>
      <c r="C6" s="23"/>
      <c r="D6" s="23"/>
    </row>
    <row r="7" spans="1:9">
      <c r="A7" s="23"/>
      <c r="B7" s="24">
        <v>42704</v>
      </c>
      <c r="C7" s="23"/>
      <c r="D7" s="23">
        <v>1</v>
      </c>
      <c r="I7" t="s">
        <v>147</v>
      </c>
    </row>
    <row r="8" spans="1:9">
      <c r="A8" s="23"/>
      <c r="B8" s="24"/>
      <c r="C8" s="23"/>
      <c r="D8" s="23"/>
    </row>
    <row r="9" spans="1:9">
      <c r="A9" s="23"/>
      <c r="B9" s="24" t="s">
        <v>122</v>
      </c>
      <c r="C9" s="23"/>
      <c r="D9" s="23">
        <v>2</v>
      </c>
    </row>
    <row r="10" spans="1:9">
      <c r="A10" s="23"/>
      <c r="B10" s="24" t="s">
        <v>109</v>
      </c>
      <c r="C10" s="23"/>
      <c r="D10" s="23">
        <v>2</v>
      </c>
    </row>
    <row r="11" spans="1:9">
      <c r="A11" s="23"/>
      <c r="B11" s="43" t="s">
        <v>110</v>
      </c>
      <c r="C11" s="23"/>
      <c r="D11" s="23"/>
      <c r="F11" t="s">
        <v>153</v>
      </c>
      <c r="G11" t="s">
        <v>124</v>
      </c>
    </row>
    <row r="12" spans="1:9">
      <c r="A12" s="23"/>
      <c r="B12" s="43" t="s">
        <v>111</v>
      </c>
      <c r="C12" s="23"/>
      <c r="D12" s="23"/>
      <c r="F12" t="s">
        <v>153</v>
      </c>
      <c r="G12" t="s">
        <v>124</v>
      </c>
    </row>
    <row r="13" spans="1:9">
      <c r="A13" s="23"/>
      <c r="B13" s="42" t="s">
        <v>112</v>
      </c>
      <c r="C13" s="23"/>
      <c r="D13" s="23"/>
      <c r="F13" t="s">
        <v>153</v>
      </c>
    </row>
    <row r="14" spans="1:9">
      <c r="A14" s="23"/>
      <c r="B14" s="23" t="s">
        <v>113</v>
      </c>
      <c r="C14" s="23"/>
      <c r="D14" s="23">
        <v>2</v>
      </c>
    </row>
    <row r="15" spans="1:9">
      <c r="A15" s="23"/>
      <c r="B15" s="42" t="s">
        <v>114</v>
      </c>
      <c r="C15" s="23"/>
      <c r="D15" s="23"/>
      <c r="F15" t="s">
        <v>153</v>
      </c>
    </row>
    <row r="16" spans="1:9">
      <c r="A16" s="23"/>
      <c r="B16" s="23"/>
      <c r="C16" s="23"/>
      <c r="D16" s="23"/>
    </row>
    <row r="17" spans="1:8">
      <c r="A17" s="23"/>
      <c r="B17" s="23" t="s">
        <v>116</v>
      </c>
      <c r="C17" s="23"/>
      <c r="D17" s="23">
        <v>2</v>
      </c>
    </row>
    <row r="18" spans="1:8">
      <c r="A18" s="23"/>
      <c r="B18" s="43">
        <v>42882</v>
      </c>
      <c r="C18" s="23"/>
      <c r="D18" s="23">
        <v>1</v>
      </c>
      <c r="F18" t="s">
        <v>123</v>
      </c>
      <c r="G18" t="s">
        <v>138</v>
      </c>
      <c r="H18" t="s">
        <v>139</v>
      </c>
    </row>
    <row r="19" spans="1:8">
      <c r="A19" s="23"/>
      <c r="B19" s="23" t="s">
        <v>117</v>
      </c>
      <c r="C19" s="23"/>
      <c r="D19" s="23">
        <v>2</v>
      </c>
    </row>
    <row r="20" spans="1:8">
      <c r="A20" s="23"/>
      <c r="B20" s="42" t="s">
        <v>118</v>
      </c>
      <c r="C20" s="23"/>
      <c r="D20" s="23"/>
      <c r="F20" t="s">
        <v>153</v>
      </c>
    </row>
    <row r="21" spans="1:8">
      <c r="A21" s="23"/>
      <c r="B21" s="42" t="s">
        <v>119</v>
      </c>
      <c r="C21" s="23"/>
      <c r="D21" s="23"/>
      <c r="F21" t="s">
        <v>153</v>
      </c>
      <c r="G21" t="s">
        <v>154</v>
      </c>
    </row>
    <row r="22" spans="1:8">
      <c r="A22" s="23"/>
      <c r="B22" s="24" t="s">
        <v>121</v>
      </c>
      <c r="C22" s="23"/>
      <c r="D22" s="23">
        <v>2</v>
      </c>
    </row>
    <row r="23" spans="1:8">
      <c r="A23" s="23"/>
      <c r="B23" s="23" t="s">
        <v>120</v>
      </c>
      <c r="C23" s="23"/>
      <c r="D23" s="23">
        <v>2</v>
      </c>
    </row>
    <row r="24" spans="1:8">
      <c r="A24" s="23"/>
      <c r="B24" s="23"/>
      <c r="C24" s="23"/>
      <c r="D24" s="23"/>
    </row>
    <row r="25" spans="1:8">
      <c r="A25" s="23"/>
      <c r="B25" s="23"/>
      <c r="C25" s="23"/>
      <c r="D25" s="23"/>
    </row>
    <row r="26" spans="1:8">
      <c r="A26" s="23"/>
      <c r="B26" s="23"/>
      <c r="C26" s="23" t="s">
        <v>46</v>
      </c>
      <c r="D26" s="23">
        <f>SUM(D6:D25)</f>
        <v>16</v>
      </c>
    </row>
    <row r="31" spans="1:8">
      <c r="A31" s="24" t="s">
        <v>122</v>
      </c>
      <c r="C31" s="41"/>
      <c r="D31" s="40"/>
      <c r="E31" s="40"/>
      <c r="F31" s="40"/>
    </row>
    <row r="32" spans="1:8">
      <c r="A32" s="24" t="s">
        <v>109</v>
      </c>
      <c r="B32" s="40"/>
    </row>
    <row r="33" spans="1:2">
      <c r="A33" s="23" t="s">
        <v>113</v>
      </c>
      <c r="B33" s="40"/>
    </row>
    <row r="34" spans="1:2">
      <c r="A34" s="23" t="s">
        <v>115</v>
      </c>
    </row>
    <row r="35" spans="1:2">
      <c r="A35" s="43" t="s">
        <v>140</v>
      </c>
    </row>
    <row r="36" spans="1:2">
      <c r="A36" s="23" t="s">
        <v>117</v>
      </c>
    </row>
    <row r="37" spans="1:2">
      <c r="A37" s="23" t="s">
        <v>119</v>
      </c>
    </row>
    <row r="38" spans="1:2">
      <c r="A38" s="24" t="s">
        <v>121</v>
      </c>
    </row>
    <row r="39" spans="1:2">
      <c r="A39" s="23" t="s">
        <v>120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C6"/>
  <sheetViews>
    <sheetView workbookViewId="0">
      <selection activeCell="A12" sqref="A12"/>
    </sheetView>
  </sheetViews>
  <sheetFormatPr defaultRowHeight="15"/>
  <cols>
    <col min="1" max="1" width="42.140625" bestFit="1" customWidth="1"/>
    <col min="2" max="2" width="16.42578125" bestFit="1" customWidth="1"/>
  </cols>
  <sheetData>
    <row r="1" spans="1:3">
      <c r="A1" t="s">
        <v>60</v>
      </c>
    </row>
    <row r="2" spans="1:3">
      <c r="A2" s="37" t="s">
        <v>64</v>
      </c>
    </row>
    <row r="3" spans="1:3" s="38" customFormat="1">
      <c r="A3" s="38" t="s">
        <v>65</v>
      </c>
      <c r="B3" s="38" t="s">
        <v>66</v>
      </c>
      <c r="C3" s="38" t="s">
        <v>69</v>
      </c>
    </row>
    <row r="4" spans="1:3">
      <c r="A4" t="s">
        <v>63</v>
      </c>
      <c r="B4" t="s">
        <v>67</v>
      </c>
      <c r="C4" t="s">
        <v>68</v>
      </c>
    </row>
    <row r="5" spans="1:3" ht="15.75">
      <c r="A5" s="36" t="s">
        <v>61</v>
      </c>
      <c r="B5" t="s">
        <v>67</v>
      </c>
    </row>
    <row r="6" spans="1:3" ht="15.75">
      <c r="A6" s="36" t="s">
        <v>62</v>
      </c>
      <c r="B6" t="s">
        <v>67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3:D15"/>
  <sheetViews>
    <sheetView workbookViewId="0">
      <selection activeCell="D24" sqref="D24"/>
    </sheetView>
  </sheetViews>
  <sheetFormatPr defaultRowHeight="15"/>
  <cols>
    <col min="1" max="1" width="9.7109375" style="34" bestFit="1" customWidth="1"/>
  </cols>
  <sheetData>
    <row r="3" spans="1:4" ht="15.75">
      <c r="A3" s="35" t="s">
        <v>54</v>
      </c>
      <c r="B3" s="30"/>
      <c r="C3" s="30"/>
      <c r="D3" s="30"/>
    </row>
    <row r="4" spans="1:4" ht="15.75">
      <c r="A4" s="32">
        <v>42440</v>
      </c>
      <c r="B4" s="30"/>
      <c r="C4" s="30" t="s">
        <v>55</v>
      </c>
      <c r="D4" s="30"/>
    </row>
    <row r="5" spans="1:4" ht="15.75">
      <c r="A5" s="32">
        <v>42468</v>
      </c>
      <c r="B5" s="30"/>
      <c r="C5" s="30"/>
      <c r="D5" s="30"/>
    </row>
    <row r="6" spans="1:4" ht="15.75">
      <c r="A6" s="31" t="s">
        <v>57</v>
      </c>
      <c r="B6" s="30"/>
      <c r="C6" s="30"/>
      <c r="D6" s="30"/>
    </row>
    <row r="7" spans="1:4" ht="15.75">
      <c r="A7" s="32">
        <v>42538</v>
      </c>
      <c r="B7" s="30"/>
      <c r="C7" s="30"/>
      <c r="D7" s="30"/>
    </row>
    <row r="8" spans="1:4" ht="15.75">
      <c r="A8" s="32">
        <v>42559</v>
      </c>
      <c r="B8" s="30"/>
      <c r="C8" s="30"/>
      <c r="D8" s="30"/>
    </row>
    <row r="9" spans="1:4" ht="15.75">
      <c r="A9" s="32">
        <v>42587</v>
      </c>
      <c r="B9" s="30"/>
      <c r="C9" s="30"/>
      <c r="D9" s="30"/>
    </row>
    <row r="10" spans="1:4" ht="15.75">
      <c r="A10" s="32">
        <v>42622</v>
      </c>
      <c r="B10" s="30"/>
      <c r="C10" s="30"/>
      <c r="D10" s="30"/>
    </row>
    <row r="11" spans="1:4" ht="15.75">
      <c r="A11" s="32">
        <v>42650</v>
      </c>
      <c r="B11" s="30"/>
      <c r="C11" s="30"/>
      <c r="D11" s="30"/>
    </row>
    <row r="12" spans="1:4" ht="15.75">
      <c r="A12" s="32">
        <v>42678</v>
      </c>
      <c r="B12" s="30"/>
      <c r="C12" s="30"/>
      <c r="D12" s="30"/>
    </row>
    <row r="15" spans="1:4">
      <c r="A15" s="33">
        <v>42719</v>
      </c>
      <c r="C15" t="s">
        <v>56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4853E632-04E8-40C9-BCFC-6E214FF0D041}"/>
</file>

<file path=customXml/itemProps2.xml><?xml version="1.0" encoding="utf-8"?>
<ds:datastoreItem xmlns:ds="http://schemas.openxmlformats.org/officeDocument/2006/customXml" ds:itemID="{20E2DC0B-228A-43ED-ACAE-BC5E04F0394E}"/>
</file>

<file path=customXml/itemProps3.xml><?xml version="1.0" encoding="utf-8"?>
<ds:datastoreItem xmlns:ds="http://schemas.openxmlformats.org/officeDocument/2006/customXml" ds:itemID="{72F6D6B6-ACA5-48AB-8C0E-BD19C7CFEA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Sam Lee</vt:lpstr>
      <vt:lpstr>Jason Singh</vt:lpstr>
      <vt:lpstr>Eliza Carthy</vt:lpstr>
      <vt:lpstr>Errollyn Wallen</vt:lpstr>
      <vt:lpstr>Brian Irvine</vt:lpstr>
      <vt:lpstr>James Redwood CPD</vt:lpstr>
      <vt:lpstr>Other relevant dates</vt:lpstr>
    </vt:vector>
  </TitlesOfParts>
  <Company>Hull City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druryc</dc:creator>
  <cp:lastModifiedBy>druryc</cp:lastModifiedBy>
  <dcterms:created xsi:type="dcterms:W3CDTF">2016-11-21T14:48:55Z</dcterms:created>
  <dcterms:modified xsi:type="dcterms:W3CDTF">2017-01-30T14:24:03Z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